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02"/>
  <workbookPr autoCompressPictures="0"/>
  <bookViews>
    <workbookView xWindow="30440" yWindow="1020" windowWidth="25520" windowHeight="15620" firstSheet="1" activeTab="1"/>
  </bookViews>
  <sheets>
    <sheet name="Raw Data_vinc" sheetId="1" r:id="rId1"/>
    <sheet name="Normalized Data_vinc" sheetId="2" r:id="rId2"/>
    <sheet name="summary of vinc &amp; cntrl" sheetId="3" r:id="rId3"/>
    <sheet name="sumry for v and c 2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J12" i="3" l="1"/>
  <c r="AK12" i="3"/>
  <c r="AJ4" i="3"/>
  <c r="AK4" i="3"/>
  <c r="AJ5" i="3"/>
  <c r="AK5" i="3"/>
  <c r="AJ6" i="3"/>
  <c r="AK6" i="3"/>
  <c r="AJ7" i="3"/>
  <c r="AK7" i="3"/>
  <c r="AJ8" i="3"/>
  <c r="AK8" i="3"/>
  <c r="AK3" i="3"/>
  <c r="AJ3" i="3"/>
  <c r="AF78" i="2"/>
  <c r="AE78" i="2"/>
  <c r="AG78" i="2"/>
  <c r="AD78" i="2"/>
  <c r="AF77" i="2"/>
  <c r="AE77" i="2"/>
  <c r="AG77" i="2"/>
  <c r="AD77" i="2"/>
  <c r="AF76" i="2"/>
  <c r="AE76" i="2"/>
  <c r="AG76" i="2"/>
  <c r="AD76" i="2"/>
  <c r="AF75" i="2"/>
  <c r="AE75" i="2"/>
  <c r="AG75" i="2"/>
  <c r="AD75" i="2"/>
  <c r="AF74" i="2"/>
  <c r="AE74" i="2"/>
  <c r="AG74" i="2"/>
  <c r="AD74" i="2"/>
  <c r="AF73" i="2"/>
  <c r="AE73" i="2"/>
  <c r="AG73" i="2"/>
  <c r="AD73" i="2"/>
  <c r="AF72" i="2"/>
  <c r="AE72" i="2"/>
  <c r="AG72" i="2"/>
  <c r="AD72" i="2"/>
  <c r="AF71" i="2"/>
  <c r="AE71" i="2"/>
  <c r="AG71" i="2"/>
  <c r="AD71" i="2"/>
  <c r="AF70" i="2"/>
  <c r="AE70" i="2"/>
  <c r="AG70" i="2"/>
  <c r="AD70" i="2"/>
  <c r="AF69" i="2"/>
  <c r="AE69" i="2"/>
  <c r="AG69" i="2"/>
  <c r="AD69" i="2"/>
  <c r="AF68" i="2"/>
  <c r="AE68" i="2"/>
  <c r="AG68" i="2"/>
  <c r="AD68" i="2"/>
  <c r="AF67" i="2"/>
  <c r="AE67" i="2"/>
  <c r="AG67" i="2"/>
  <c r="AD67" i="2"/>
  <c r="AF66" i="2"/>
  <c r="AE66" i="2"/>
  <c r="AG66" i="2"/>
  <c r="AD66" i="2"/>
  <c r="AF65" i="2"/>
  <c r="AE65" i="2"/>
  <c r="AG65" i="2"/>
  <c r="AD65" i="2"/>
  <c r="AF64" i="2"/>
  <c r="AE64" i="2"/>
  <c r="AG64" i="2"/>
  <c r="AD64" i="2"/>
  <c r="AF63" i="2"/>
  <c r="AE63" i="2"/>
  <c r="AG63" i="2"/>
  <c r="AD63" i="2"/>
  <c r="AF62" i="2"/>
  <c r="AE62" i="2"/>
  <c r="AG62" i="2"/>
  <c r="AD62" i="2"/>
  <c r="AF61" i="2"/>
  <c r="AE61" i="2"/>
  <c r="AG61" i="2"/>
  <c r="AD61" i="2"/>
  <c r="AF60" i="2"/>
  <c r="AE60" i="2"/>
  <c r="AG60" i="2"/>
  <c r="AD60" i="2"/>
  <c r="AF59" i="2"/>
  <c r="AE59" i="2"/>
  <c r="AG59" i="2"/>
  <c r="AD59" i="2"/>
  <c r="AF58" i="2"/>
  <c r="AE58" i="2"/>
  <c r="AG58" i="2"/>
  <c r="AD58" i="2"/>
  <c r="AF57" i="2"/>
  <c r="AE57" i="2"/>
  <c r="AG57" i="2"/>
  <c r="AD57" i="2"/>
  <c r="AF56" i="2"/>
  <c r="AE56" i="2"/>
  <c r="AG56" i="2"/>
  <c r="AD56" i="2"/>
  <c r="AF55" i="2"/>
  <c r="AE55" i="2"/>
  <c r="AG55" i="2"/>
  <c r="AD55" i="2"/>
  <c r="AF54" i="2"/>
  <c r="AE54" i="2"/>
  <c r="AG54" i="2"/>
  <c r="AD54" i="2"/>
  <c r="AF53" i="2"/>
  <c r="AE53" i="2"/>
  <c r="AG53" i="2"/>
  <c r="AD53" i="2"/>
  <c r="AF52" i="2"/>
  <c r="AE52" i="2"/>
  <c r="AG52" i="2"/>
  <c r="AD52" i="2"/>
  <c r="AF51" i="2"/>
  <c r="AE51" i="2"/>
  <c r="AG51" i="2"/>
  <c r="AD51" i="2"/>
  <c r="AF50" i="2"/>
  <c r="AE50" i="2"/>
  <c r="AG50" i="2"/>
  <c r="AD50" i="2"/>
  <c r="AF49" i="2"/>
  <c r="AE49" i="2"/>
  <c r="AG49" i="2"/>
  <c r="AD49" i="2"/>
  <c r="AF48" i="2"/>
  <c r="AE48" i="2"/>
  <c r="AG48" i="2"/>
  <c r="AD48" i="2"/>
  <c r="AF47" i="2"/>
  <c r="AE47" i="2"/>
  <c r="AG47" i="2"/>
  <c r="AD47" i="2"/>
  <c r="AF46" i="2"/>
  <c r="AE46" i="2"/>
  <c r="AG46" i="2"/>
  <c r="AD46" i="2"/>
  <c r="AF45" i="2"/>
  <c r="AE45" i="2"/>
  <c r="AG45" i="2"/>
  <c r="AD45" i="2"/>
  <c r="AF44" i="2"/>
  <c r="AE44" i="2"/>
  <c r="AG44" i="2"/>
  <c r="AD44" i="2"/>
  <c r="AF43" i="2"/>
  <c r="AE43" i="2"/>
  <c r="AG43" i="2"/>
  <c r="AD43" i="2"/>
  <c r="AF42" i="2"/>
  <c r="AE42" i="2"/>
  <c r="AG42" i="2"/>
  <c r="AD42" i="2"/>
  <c r="AF41" i="2"/>
  <c r="AE41" i="2"/>
  <c r="AG41" i="2"/>
  <c r="AD41" i="2"/>
  <c r="AF40" i="2"/>
  <c r="AE40" i="2"/>
  <c r="AG40" i="2"/>
  <c r="AD40" i="2"/>
  <c r="AF39" i="2"/>
  <c r="AE39" i="2"/>
  <c r="AG39" i="2"/>
  <c r="AD39" i="2"/>
  <c r="AF38" i="2"/>
  <c r="AE38" i="2"/>
  <c r="AG38" i="2"/>
  <c r="AD38" i="2"/>
  <c r="AF37" i="2"/>
  <c r="AE37" i="2"/>
  <c r="AG37" i="2"/>
  <c r="AD37" i="2"/>
  <c r="AF36" i="2"/>
  <c r="AE36" i="2"/>
  <c r="AG36" i="2"/>
  <c r="AD36" i="2"/>
  <c r="AF35" i="2"/>
  <c r="AE35" i="2"/>
  <c r="AG35" i="2"/>
  <c r="AD35" i="2"/>
  <c r="AF34" i="2"/>
  <c r="AE34" i="2"/>
  <c r="AG34" i="2"/>
  <c r="AD34" i="2"/>
  <c r="AF33" i="2"/>
  <c r="AE33" i="2"/>
  <c r="AG33" i="2"/>
  <c r="AD33" i="2"/>
  <c r="AF32" i="2"/>
  <c r="AE32" i="2"/>
  <c r="AG32" i="2"/>
  <c r="AD32" i="2"/>
  <c r="AF31" i="2"/>
  <c r="AE31" i="2"/>
  <c r="AG31" i="2"/>
  <c r="AD31" i="2"/>
  <c r="AF30" i="2"/>
  <c r="AE30" i="2"/>
  <c r="AG30" i="2"/>
  <c r="AD30" i="2"/>
  <c r="AF29" i="2"/>
  <c r="AE29" i="2"/>
  <c r="AG29" i="2"/>
  <c r="AD29" i="2"/>
  <c r="AF28" i="2"/>
  <c r="AE28" i="2"/>
  <c r="AG28" i="2"/>
  <c r="AD28" i="2"/>
  <c r="AF27" i="2"/>
  <c r="AE27" i="2"/>
  <c r="AG27" i="2"/>
  <c r="AD27" i="2"/>
  <c r="AF26" i="2"/>
  <c r="AE26" i="2"/>
  <c r="AG26" i="2"/>
  <c r="AD26" i="2"/>
  <c r="AF25" i="2"/>
  <c r="AE25" i="2"/>
  <c r="AG25" i="2"/>
  <c r="AD25" i="2"/>
  <c r="AD24" i="2"/>
  <c r="AF24" i="2"/>
  <c r="AE24" i="2"/>
  <c r="AG24" i="2"/>
  <c r="X43" i="2"/>
  <c r="W43" i="2"/>
  <c r="Y43" i="2"/>
  <c r="V43" i="2"/>
  <c r="X42" i="2"/>
  <c r="W42" i="2"/>
  <c r="Y42" i="2"/>
  <c r="V42" i="2"/>
  <c r="X41" i="2"/>
  <c r="W41" i="2"/>
  <c r="Y41" i="2"/>
  <c r="V41" i="2"/>
  <c r="X40" i="2"/>
  <c r="W40" i="2"/>
  <c r="Y40" i="2"/>
  <c r="V40" i="2"/>
  <c r="X39" i="2"/>
  <c r="W39" i="2"/>
  <c r="Y39" i="2"/>
  <c r="V39" i="2"/>
  <c r="X38" i="2"/>
  <c r="W38" i="2"/>
  <c r="Y38" i="2"/>
  <c r="V38" i="2"/>
  <c r="X37" i="2"/>
  <c r="W37" i="2"/>
  <c r="Y37" i="2"/>
  <c r="V37" i="2"/>
  <c r="X36" i="2"/>
  <c r="W36" i="2"/>
  <c r="Y36" i="2"/>
  <c r="V36" i="2"/>
  <c r="X35" i="2"/>
  <c r="W35" i="2"/>
  <c r="Y35" i="2"/>
  <c r="V35" i="2"/>
  <c r="X34" i="2"/>
  <c r="W34" i="2"/>
  <c r="Y34" i="2"/>
  <c r="V34" i="2"/>
  <c r="X33" i="2"/>
  <c r="W33" i="2"/>
  <c r="Y33" i="2"/>
  <c r="V33" i="2"/>
  <c r="X32" i="2"/>
  <c r="W32" i="2"/>
  <c r="Y32" i="2"/>
  <c r="V32" i="2"/>
  <c r="X31" i="2"/>
  <c r="W31" i="2"/>
  <c r="Y31" i="2"/>
  <c r="V31" i="2"/>
  <c r="X30" i="2"/>
  <c r="W30" i="2"/>
  <c r="Y30" i="2"/>
  <c r="V30" i="2"/>
  <c r="X29" i="2"/>
  <c r="W29" i="2"/>
  <c r="Y29" i="2"/>
  <c r="V29" i="2"/>
  <c r="X28" i="2"/>
  <c r="W28" i="2"/>
  <c r="Y28" i="2"/>
  <c r="V28" i="2"/>
  <c r="X27" i="2"/>
  <c r="W27" i="2"/>
  <c r="Y27" i="2"/>
  <c r="V27" i="2"/>
  <c r="X26" i="2"/>
  <c r="W26" i="2"/>
  <c r="Y26" i="2"/>
  <c r="V26" i="2"/>
  <c r="X25" i="2"/>
  <c r="W25" i="2"/>
  <c r="Y25" i="2"/>
  <c r="V25" i="2"/>
  <c r="X24" i="2"/>
  <c r="W24" i="2"/>
  <c r="Y24" i="2"/>
  <c r="V24" i="2"/>
  <c r="T78" i="2"/>
  <c r="U78" i="2"/>
  <c r="X78" i="2"/>
  <c r="S78" i="2"/>
  <c r="W78" i="2"/>
  <c r="Y78" i="2"/>
  <c r="V78" i="2"/>
  <c r="T77" i="2"/>
  <c r="U77" i="2"/>
  <c r="X77" i="2"/>
  <c r="S77" i="2"/>
  <c r="W77" i="2"/>
  <c r="Y77" i="2"/>
  <c r="V77" i="2"/>
  <c r="T76" i="2"/>
  <c r="U76" i="2"/>
  <c r="X76" i="2"/>
  <c r="S76" i="2"/>
  <c r="W76" i="2"/>
  <c r="Y76" i="2"/>
  <c r="V76" i="2"/>
  <c r="T75" i="2"/>
  <c r="U75" i="2"/>
  <c r="X75" i="2"/>
  <c r="S75" i="2"/>
  <c r="W75" i="2"/>
  <c r="Y75" i="2"/>
  <c r="V75" i="2"/>
  <c r="T74" i="2"/>
  <c r="U74" i="2"/>
  <c r="X74" i="2"/>
  <c r="S74" i="2"/>
  <c r="W74" i="2"/>
  <c r="Y74" i="2"/>
  <c r="V74" i="2"/>
  <c r="T73" i="2"/>
  <c r="U73" i="2"/>
  <c r="X73" i="2"/>
  <c r="S73" i="2"/>
  <c r="W73" i="2"/>
  <c r="Y73" i="2"/>
  <c r="V73" i="2"/>
  <c r="T72" i="2"/>
  <c r="U72" i="2"/>
  <c r="X72" i="2"/>
  <c r="S72" i="2"/>
  <c r="W72" i="2"/>
  <c r="Y72" i="2"/>
  <c r="V72" i="2"/>
  <c r="T71" i="2"/>
  <c r="U71" i="2"/>
  <c r="X71" i="2"/>
  <c r="S71" i="2"/>
  <c r="W71" i="2"/>
  <c r="Y71" i="2"/>
  <c r="V71" i="2"/>
  <c r="T70" i="2"/>
  <c r="U70" i="2"/>
  <c r="X70" i="2"/>
  <c r="S70" i="2"/>
  <c r="W70" i="2"/>
  <c r="Y70" i="2"/>
  <c r="V70" i="2"/>
  <c r="T69" i="2"/>
  <c r="U69" i="2"/>
  <c r="X69" i="2"/>
  <c r="S69" i="2"/>
  <c r="W69" i="2"/>
  <c r="Y69" i="2"/>
  <c r="V69" i="2"/>
  <c r="T68" i="2"/>
  <c r="U68" i="2"/>
  <c r="X68" i="2"/>
  <c r="S68" i="2"/>
  <c r="W68" i="2"/>
  <c r="Y68" i="2"/>
  <c r="V68" i="2"/>
  <c r="T67" i="2"/>
  <c r="U67" i="2"/>
  <c r="X67" i="2"/>
  <c r="S67" i="2"/>
  <c r="W67" i="2"/>
  <c r="Y67" i="2"/>
  <c r="V67" i="2"/>
  <c r="T66" i="2"/>
  <c r="U66" i="2"/>
  <c r="X66" i="2"/>
  <c r="S66" i="2"/>
  <c r="W66" i="2"/>
  <c r="Y66" i="2"/>
  <c r="V66" i="2"/>
  <c r="T65" i="2"/>
  <c r="U65" i="2"/>
  <c r="X65" i="2"/>
  <c r="S65" i="2"/>
  <c r="W65" i="2"/>
  <c r="Y65" i="2"/>
  <c r="V65" i="2"/>
  <c r="T64" i="2"/>
  <c r="U64" i="2"/>
  <c r="X64" i="2"/>
  <c r="S64" i="2"/>
  <c r="W64" i="2"/>
  <c r="Y64" i="2"/>
  <c r="V64" i="2"/>
  <c r="T63" i="2"/>
  <c r="U63" i="2"/>
  <c r="X63" i="2"/>
  <c r="S63" i="2"/>
  <c r="W63" i="2"/>
  <c r="Y63" i="2"/>
  <c r="V63" i="2"/>
  <c r="T62" i="2"/>
  <c r="U62" i="2"/>
  <c r="X62" i="2"/>
  <c r="S62" i="2"/>
  <c r="W62" i="2"/>
  <c r="Y62" i="2"/>
  <c r="V62" i="2"/>
  <c r="T61" i="2"/>
  <c r="U61" i="2"/>
  <c r="X61" i="2"/>
  <c r="S61" i="2"/>
  <c r="W61" i="2"/>
  <c r="Y61" i="2"/>
  <c r="V61" i="2"/>
  <c r="T60" i="2"/>
  <c r="U60" i="2"/>
  <c r="X60" i="2"/>
  <c r="S60" i="2"/>
  <c r="W60" i="2"/>
  <c r="Y60" i="2"/>
  <c r="V60" i="2"/>
  <c r="T59" i="2"/>
  <c r="U59" i="2"/>
  <c r="X59" i="2"/>
  <c r="S59" i="2"/>
  <c r="W59" i="2"/>
  <c r="Y59" i="2"/>
  <c r="V59" i="2"/>
  <c r="T58" i="2"/>
  <c r="U58" i="2"/>
  <c r="X58" i="2"/>
  <c r="S58" i="2"/>
  <c r="W58" i="2"/>
  <c r="Y58" i="2"/>
  <c r="V58" i="2"/>
  <c r="T57" i="2"/>
  <c r="U57" i="2"/>
  <c r="X57" i="2"/>
  <c r="S57" i="2"/>
  <c r="W57" i="2"/>
  <c r="Y57" i="2"/>
  <c r="V57" i="2"/>
  <c r="T56" i="2"/>
  <c r="U56" i="2"/>
  <c r="X56" i="2"/>
  <c r="S56" i="2"/>
  <c r="W56" i="2"/>
  <c r="Y56" i="2"/>
  <c r="V56" i="2"/>
  <c r="T55" i="2"/>
  <c r="U55" i="2"/>
  <c r="X55" i="2"/>
  <c r="S55" i="2"/>
  <c r="W55" i="2"/>
  <c r="Y55" i="2"/>
  <c r="V55" i="2"/>
  <c r="T54" i="2"/>
  <c r="U54" i="2"/>
  <c r="X54" i="2"/>
  <c r="S54" i="2"/>
  <c r="W54" i="2"/>
  <c r="Y54" i="2"/>
  <c r="V54" i="2"/>
  <c r="T53" i="2"/>
  <c r="U53" i="2"/>
  <c r="X53" i="2"/>
  <c r="S53" i="2"/>
  <c r="W53" i="2"/>
  <c r="Y53" i="2"/>
  <c r="V53" i="2"/>
  <c r="T52" i="2"/>
  <c r="U52" i="2"/>
  <c r="X52" i="2"/>
  <c r="S52" i="2"/>
  <c r="W52" i="2"/>
  <c r="Y52" i="2"/>
  <c r="V52" i="2"/>
  <c r="T51" i="2"/>
  <c r="U51" i="2"/>
  <c r="X51" i="2"/>
  <c r="S51" i="2"/>
  <c r="W51" i="2"/>
  <c r="Y51" i="2"/>
  <c r="V51" i="2"/>
  <c r="T50" i="2"/>
  <c r="U50" i="2"/>
  <c r="X50" i="2"/>
  <c r="S50" i="2"/>
  <c r="W50" i="2"/>
  <c r="Y50" i="2"/>
  <c r="V50" i="2"/>
  <c r="T49" i="2"/>
  <c r="U49" i="2"/>
  <c r="X49" i="2"/>
  <c r="S49" i="2"/>
  <c r="W49" i="2"/>
  <c r="Y49" i="2"/>
  <c r="V49" i="2"/>
  <c r="T48" i="2"/>
  <c r="U48" i="2"/>
  <c r="X48" i="2"/>
  <c r="S48" i="2"/>
  <c r="W48" i="2"/>
  <c r="Y48" i="2"/>
  <c r="V48" i="2"/>
  <c r="T47" i="2"/>
  <c r="U47" i="2"/>
  <c r="X47" i="2"/>
  <c r="S47" i="2"/>
  <c r="W47" i="2"/>
  <c r="Y47" i="2"/>
  <c r="V47" i="2"/>
  <c r="T46" i="2"/>
  <c r="U46" i="2"/>
  <c r="X46" i="2"/>
  <c r="S46" i="2"/>
  <c r="W46" i="2"/>
  <c r="Y46" i="2"/>
  <c r="V46" i="2"/>
  <c r="T45" i="2"/>
  <c r="U45" i="2"/>
  <c r="X45" i="2"/>
  <c r="S45" i="2"/>
  <c r="W45" i="2"/>
  <c r="Y45" i="2"/>
  <c r="V45" i="2"/>
  <c r="U44" i="2"/>
  <c r="S44" i="2"/>
  <c r="V44" i="2"/>
  <c r="T44" i="2"/>
  <c r="X44" i="2"/>
  <c r="W44" i="2"/>
  <c r="Y44" i="2"/>
  <c r="L79" i="2"/>
  <c r="M79" i="2"/>
  <c r="P79" i="2"/>
  <c r="K79" i="2"/>
  <c r="O79" i="2"/>
  <c r="Q79" i="2"/>
  <c r="N79" i="2"/>
  <c r="L78" i="2"/>
  <c r="M78" i="2"/>
  <c r="P78" i="2"/>
  <c r="K78" i="2"/>
  <c r="O78" i="2"/>
  <c r="Q78" i="2"/>
  <c r="N78" i="2"/>
  <c r="L77" i="2"/>
  <c r="M77" i="2"/>
  <c r="P77" i="2"/>
  <c r="K77" i="2"/>
  <c r="O77" i="2"/>
  <c r="Q77" i="2"/>
  <c r="N77" i="2"/>
  <c r="L76" i="2"/>
  <c r="M76" i="2"/>
  <c r="P76" i="2"/>
  <c r="K76" i="2"/>
  <c r="O76" i="2"/>
  <c r="Q76" i="2"/>
  <c r="N76" i="2"/>
  <c r="L75" i="2"/>
  <c r="M75" i="2"/>
  <c r="P75" i="2"/>
  <c r="K75" i="2"/>
  <c r="O75" i="2"/>
  <c r="Q75" i="2"/>
  <c r="N75" i="2"/>
  <c r="L74" i="2"/>
  <c r="M74" i="2"/>
  <c r="P74" i="2"/>
  <c r="K74" i="2"/>
  <c r="O74" i="2"/>
  <c r="Q74" i="2"/>
  <c r="N74" i="2"/>
  <c r="L73" i="2"/>
  <c r="M73" i="2"/>
  <c r="P73" i="2"/>
  <c r="K73" i="2"/>
  <c r="O73" i="2"/>
  <c r="Q73" i="2"/>
  <c r="N73" i="2"/>
  <c r="L72" i="2"/>
  <c r="M72" i="2"/>
  <c r="P72" i="2"/>
  <c r="K72" i="2"/>
  <c r="O72" i="2"/>
  <c r="Q72" i="2"/>
  <c r="N72" i="2"/>
  <c r="L71" i="2"/>
  <c r="M71" i="2"/>
  <c r="P71" i="2"/>
  <c r="K71" i="2"/>
  <c r="O71" i="2"/>
  <c r="Q71" i="2"/>
  <c r="N71" i="2"/>
  <c r="L70" i="2"/>
  <c r="M70" i="2"/>
  <c r="P70" i="2"/>
  <c r="K70" i="2"/>
  <c r="O70" i="2"/>
  <c r="Q70" i="2"/>
  <c r="N70" i="2"/>
  <c r="L69" i="2"/>
  <c r="M69" i="2"/>
  <c r="P69" i="2"/>
  <c r="K69" i="2"/>
  <c r="O69" i="2"/>
  <c r="Q69" i="2"/>
  <c r="N69" i="2"/>
  <c r="L68" i="2"/>
  <c r="M68" i="2"/>
  <c r="P68" i="2"/>
  <c r="K68" i="2"/>
  <c r="O68" i="2"/>
  <c r="Q68" i="2"/>
  <c r="N68" i="2"/>
  <c r="L67" i="2"/>
  <c r="M67" i="2"/>
  <c r="P67" i="2"/>
  <c r="K67" i="2"/>
  <c r="O67" i="2"/>
  <c r="Q67" i="2"/>
  <c r="N67" i="2"/>
  <c r="L66" i="2"/>
  <c r="M66" i="2"/>
  <c r="P66" i="2"/>
  <c r="K66" i="2"/>
  <c r="O66" i="2"/>
  <c r="Q66" i="2"/>
  <c r="N66" i="2"/>
  <c r="L65" i="2"/>
  <c r="M65" i="2"/>
  <c r="P65" i="2"/>
  <c r="K65" i="2"/>
  <c r="O65" i="2"/>
  <c r="Q65" i="2"/>
  <c r="N65" i="2"/>
  <c r="L64" i="2"/>
  <c r="M64" i="2"/>
  <c r="P64" i="2"/>
  <c r="K64" i="2"/>
  <c r="O64" i="2"/>
  <c r="Q64" i="2"/>
  <c r="N64" i="2"/>
  <c r="L63" i="2"/>
  <c r="M63" i="2"/>
  <c r="P63" i="2"/>
  <c r="K63" i="2"/>
  <c r="O63" i="2"/>
  <c r="Q63" i="2"/>
  <c r="N63" i="2"/>
  <c r="L62" i="2"/>
  <c r="M62" i="2"/>
  <c r="P62" i="2"/>
  <c r="K62" i="2"/>
  <c r="O62" i="2"/>
  <c r="Q62" i="2"/>
  <c r="N62" i="2"/>
  <c r="L61" i="2"/>
  <c r="M61" i="2"/>
  <c r="P61" i="2"/>
  <c r="K61" i="2"/>
  <c r="O61" i="2"/>
  <c r="Q61" i="2"/>
  <c r="N61" i="2"/>
  <c r="L60" i="2"/>
  <c r="M60" i="2"/>
  <c r="P60" i="2"/>
  <c r="K60" i="2"/>
  <c r="O60" i="2"/>
  <c r="Q60" i="2"/>
  <c r="N60" i="2"/>
  <c r="L59" i="2"/>
  <c r="M59" i="2"/>
  <c r="P59" i="2"/>
  <c r="K59" i="2"/>
  <c r="O59" i="2"/>
  <c r="Q59" i="2"/>
  <c r="N59" i="2"/>
  <c r="L58" i="2"/>
  <c r="M58" i="2"/>
  <c r="P58" i="2"/>
  <c r="K58" i="2"/>
  <c r="O58" i="2"/>
  <c r="Q58" i="2"/>
  <c r="N58" i="2"/>
  <c r="L57" i="2"/>
  <c r="M57" i="2"/>
  <c r="P57" i="2"/>
  <c r="K57" i="2"/>
  <c r="O57" i="2"/>
  <c r="Q57" i="2"/>
  <c r="N57" i="2"/>
  <c r="L56" i="2"/>
  <c r="M56" i="2"/>
  <c r="P56" i="2"/>
  <c r="K56" i="2"/>
  <c r="O56" i="2"/>
  <c r="Q56" i="2"/>
  <c r="N56" i="2"/>
  <c r="L55" i="2"/>
  <c r="M55" i="2"/>
  <c r="P55" i="2"/>
  <c r="K55" i="2"/>
  <c r="O55" i="2"/>
  <c r="Q55" i="2"/>
  <c r="N55" i="2"/>
  <c r="L54" i="2"/>
  <c r="M54" i="2"/>
  <c r="P54" i="2"/>
  <c r="K54" i="2"/>
  <c r="O54" i="2"/>
  <c r="Q54" i="2"/>
  <c r="N54" i="2"/>
  <c r="L53" i="2"/>
  <c r="M53" i="2"/>
  <c r="P53" i="2"/>
  <c r="K53" i="2"/>
  <c r="O53" i="2"/>
  <c r="Q53" i="2"/>
  <c r="N53" i="2"/>
  <c r="L52" i="2"/>
  <c r="M52" i="2"/>
  <c r="P52" i="2"/>
  <c r="K52" i="2"/>
  <c r="O52" i="2"/>
  <c r="Q52" i="2"/>
  <c r="N52" i="2"/>
  <c r="L51" i="2"/>
  <c r="M51" i="2"/>
  <c r="P51" i="2"/>
  <c r="K51" i="2"/>
  <c r="O51" i="2"/>
  <c r="Q51" i="2"/>
  <c r="N51" i="2"/>
  <c r="L50" i="2"/>
  <c r="M50" i="2"/>
  <c r="P50" i="2"/>
  <c r="K50" i="2"/>
  <c r="O50" i="2"/>
  <c r="Q50" i="2"/>
  <c r="N50" i="2"/>
  <c r="L49" i="2"/>
  <c r="M49" i="2"/>
  <c r="P49" i="2"/>
  <c r="K49" i="2"/>
  <c r="O49" i="2"/>
  <c r="Q49" i="2"/>
  <c r="N49" i="2"/>
  <c r="L48" i="2"/>
  <c r="M48" i="2"/>
  <c r="P48" i="2"/>
  <c r="K48" i="2"/>
  <c r="O48" i="2"/>
  <c r="Q48" i="2"/>
  <c r="N48" i="2"/>
  <c r="L47" i="2"/>
  <c r="M47" i="2"/>
  <c r="P47" i="2"/>
  <c r="K47" i="2"/>
  <c r="O47" i="2"/>
  <c r="Q47" i="2"/>
  <c r="N47" i="2"/>
  <c r="L46" i="2"/>
  <c r="M46" i="2"/>
  <c r="P46" i="2"/>
  <c r="K46" i="2"/>
  <c r="O46" i="2"/>
  <c r="Q46" i="2"/>
  <c r="N46" i="2"/>
  <c r="L45" i="2"/>
  <c r="M45" i="2"/>
  <c r="P45" i="2"/>
  <c r="K45" i="2"/>
  <c r="O45" i="2"/>
  <c r="Q45" i="2"/>
  <c r="N45" i="2"/>
  <c r="L44" i="2"/>
  <c r="M44" i="2"/>
  <c r="P44" i="2"/>
  <c r="K44" i="2"/>
  <c r="O44" i="2"/>
  <c r="Q44" i="2"/>
  <c r="N44" i="2"/>
  <c r="L43" i="2"/>
  <c r="M43" i="2"/>
  <c r="P43" i="2"/>
  <c r="K43" i="2"/>
  <c r="O43" i="2"/>
  <c r="Q43" i="2"/>
  <c r="N43" i="2"/>
  <c r="L42" i="2"/>
  <c r="M42" i="2"/>
  <c r="P42" i="2"/>
  <c r="K42" i="2"/>
  <c r="O42" i="2"/>
  <c r="Q42" i="2"/>
  <c r="N42" i="2"/>
  <c r="L41" i="2"/>
  <c r="M41" i="2"/>
  <c r="P41" i="2"/>
  <c r="K41" i="2"/>
  <c r="O41" i="2"/>
  <c r="Q41" i="2"/>
  <c r="N41" i="2"/>
  <c r="L40" i="2"/>
  <c r="M40" i="2"/>
  <c r="P40" i="2"/>
  <c r="K40" i="2"/>
  <c r="O40" i="2"/>
  <c r="Q40" i="2"/>
  <c r="N40" i="2"/>
  <c r="L39" i="2"/>
  <c r="M39" i="2"/>
  <c r="P39" i="2"/>
  <c r="K39" i="2"/>
  <c r="O39" i="2"/>
  <c r="Q39" i="2"/>
  <c r="N39" i="2"/>
  <c r="L38" i="2"/>
  <c r="M38" i="2"/>
  <c r="P38" i="2"/>
  <c r="K38" i="2"/>
  <c r="O38" i="2"/>
  <c r="Q38" i="2"/>
  <c r="N38" i="2"/>
  <c r="L37" i="2"/>
  <c r="M37" i="2"/>
  <c r="P37" i="2"/>
  <c r="K37" i="2"/>
  <c r="O37" i="2"/>
  <c r="Q37" i="2"/>
  <c r="N37" i="2"/>
  <c r="L36" i="2"/>
  <c r="M36" i="2"/>
  <c r="P36" i="2"/>
  <c r="K36" i="2"/>
  <c r="O36" i="2"/>
  <c r="Q36" i="2"/>
  <c r="N36" i="2"/>
  <c r="L35" i="2"/>
  <c r="M35" i="2"/>
  <c r="P35" i="2"/>
  <c r="K35" i="2"/>
  <c r="O35" i="2"/>
  <c r="Q35" i="2"/>
  <c r="N35" i="2"/>
  <c r="L34" i="2"/>
  <c r="M34" i="2"/>
  <c r="P34" i="2"/>
  <c r="K34" i="2"/>
  <c r="O34" i="2"/>
  <c r="Q34" i="2"/>
  <c r="N34" i="2"/>
  <c r="L33" i="2"/>
  <c r="M33" i="2"/>
  <c r="P33" i="2"/>
  <c r="K33" i="2"/>
  <c r="O33" i="2"/>
  <c r="Q33" i="2"/>
  <c r="N33" i="2"/>
  <c r="L32" i="2"/>
  <c r="M32" i="2"/>
  <c r="P32" i="2"/>
  <c r="K32" i="2"/>
  <c r="O32" i="2"/>
  <c r="Q32" i="2"/>
  <c r="N32" i="2"/>
  <c r="L31" i="2"/>
  <c r="M31" i="2"/>
  <c r="P31" i="2"/>
  <c r="K31" i="2"/>
  <c r="O31" i="2"/>
  <c r="Q31" i="2"/>
  <c r="N31" i="2"/>
  <c r="L30" i="2"/>
  <c r="M30" i="2"/>
  <c r="P30" i="2"/>
  <c r="K30" i="2"/>
  <c r="O30" i="2"/>
  <c r="Q30" i="2"/>
  <c r="N30" i="2"/>
  <c r="L29" i="2"/>
  <c r="M29" i="2"/>
  <c r="P29" i="2"/>
  <c r="K29" i="2"/>
  <c r="O29" i="2"/>
  <c r="Q29" i="2"/>
  <c r="N29" i="2"/>
  <c r="L28" i="2"/>
  <c r="M28" i="2"/>
  <c r="P28" i="2"/>
  <c r="K28" i="2"/>
  <c r="O28" i="2"/>
  <c r="Q28" i="2"/>
  <c r="N28" i="2"/>
  <c r="L27" i="2"/>
  <c r="M27" i="2"/>
  <c r="P27" i="2"/>
  <c r="K27" i="2"/>
  <c r="O27" i="2"/>
  <c r="Q27" i="2"/>
  <c r="N27" i="2"/>
  <c r="L26" i="2"/>
  <c r="M26" i="2"/>
  <c r="P26" i="2"/>
  <c r="K26" i="2"/>
  <c r="O26" i="2"/>
  <c r="Q26" i="2"/>
  <c r="N26" i="2"/>
  <c r="L25" i="2"/>
  <c r="M25" i="2"/>
  <c r="P25" i="2"/>
  <c r="K25" i="2"/>
  <c r="O25" i="2"/>
  <c r="Q25" i="2"/>
  <c r="N25" i="2"/>
  <c r="L24" i="2"/>
  <c r="M24" i="2"/>
  <c r="P24" i="2"/>
  <c r="K24" i="2"/>
  <c r="O24" i="2"/>
  <c r="Q24" i="2"/>
  <c r="N24" i="2"/>
  <c r="D79" i="2"/>
  <c r="E79" i="2"/>
  <c r="H79" i="2"/>
  <c r="C79" i="2"/>
  <c r="G79" i="2"/>
  <c r="I79" i="2"/>
  <c r="F79" i="2"/>
  <c r="D78" i="2"/>
  <c r="E78" i="2"/>
  <c r="H78" i="2"/>
  <c r="C78" i="2"/>
  <c r="G78" i="2"/>
  <c r="I78" i="2"/>
  <c r="F78" i="2"/>
  <c r="D77" i="2"/>
  <c r="E77" i="2"/>
  <c r="H77" i="2"/>
  <c r="C77" i="2"/>
  <c r="G77" i="2"/>
  <c r="I77" i="2"/>
  <c r="F77" i="2"/>
  <c r="D76" i="2"/>
  <c r="E76" i="2"/>
  <c r="H76" i="2"/>
  <c r="C76" i="2"/>
  <c r="G76" i="2"/>
  <c r="I76" i="2"/>
  <c r="F76" i="2"/>
  <c r="D75" i="2"/>
  <c r="E75" i="2"/>
  <c r="H75" i="2"/>
  <c r="C75" i="2"/>
  <c r="G75" i="2"/>
  <c r="I75" i="2"/>
  <c r="F75" i="2"/>
  <c r="D74" i="2"/>
  <c r="E74" i="2"/>
  <c r="H74" i="2"/>
  <c r="C74" i="2"/>
  <c r="G74" i="2"/>
  <c r="I74" i="2"/>
  <c r="F74" i="2"/>
  <c r="D73" i="2"/>
  <c r="E73" i="2"/>
  <c r="H73" i="2"/>
  <c r="C73" i="2"/>
  <c r="G73" i="2"/>
  <c r="I73" i="2"/>
  <c r="F73" i="2"/>
  <c r="D72" i="2"/>
  <c r="E72" i="2"/>
  <c r="H72" i="2"/>
  <c r="C72" i="2"/>
  <c r="G72" i="2"/>
  <c r="I72" i="2"/>
  <c r="F72" i="2"/>
  <c r="D71" i="2"/>
  <c r="E71" i="2"/>
  <c r="H71" i="2"/>
  <c r="C71" i="2"/>
  <c r="G71" i="2"/>
  <c r="I71" i="2"/>
  <c r="F71" i="2"/>
  <c r="D70" i="2"/>
  <c r="E70" i="2"/>
  <c r="H70" i="2"/>
  <c r="C70" i="2"/>
  <c r="G70" i="2"/>
  <c r="I70" i="2"/>
  <c r="F70" i="2"/>
  <c r="D69" i="2"/>
  <c r="E69" i="2"/>
  <c r="H69" i="2"/>
  <c r="C69" i="2"/>
  <c r="G69" i="2"/>
  <c r="I69" i="2"/>
  <c r="F69" i="2"/>
  <c r="D68" i="2"/>
  <c r="E68" i="2"/>
  <c r="H68" i="2"/>
  <c r="C68" i="2"/>
  <c r="G68" i="2"/>
  <c r="I68" i="2"/>
  <c r="F68" i="2"/>
  <c r="D67" i="2"/>
  <c r="E67" i="2"/>
  <c r="H67" i="2"/>
  <c r="C67" i="2"/>
  <c r="G67" i="2"/>
  <c r="I67" i="2"/>
  <c r="F67" i="2"/>
  <c r="D66" i="2"/>
  <c r="E66" i="2"/>
  <c r="H66" i="2"/>
  <c r="C66" i="2"/>
  <c r="G66" i="2"/>
  <c r="I66" i="2"/>
  <c r="F66" i="2"/>
  <c r="D65" i="2"/>
  <c r="E65" i="2"/>
  <c r="H65" i="2"/>
  <c r="C65" i="2"/>
  <c r="G65" i="2"/>
  <c r="I65" i="2"/>
  <c r="F65" i="2"/>
  <c r="D64" i="2"/>
  <c r="E64" i="2"/>
  <c r="H64" i="2"/>
  <c r="C64" i="2"/>
  <c r="G64" i="2"/>
  <c r="I64" i="2"/>
  <c r="F64" i="2"/>
  <c r="D63" i="2"/>
  <c r="E63" i="2"/>
  <c r="H63" i="2"/>
  <c r="C63" i="2"/>
  <c r="G63" i="2"/>
  <c r="I63" i="2"/>
  <c r="F63" i="2"/>
  <c r="D62" i="2"/>
  <c r="E62" i="2"/>
  <c r="H62" i="2"/>
  <c r="C62" i="2"/>
  <c r="G62" i="2"/>
  <c r="I62" i="2"/>
  <c r="F62" i="2"/>
  <c r="D61" i="2"/>
  <c r="E61" i="2"/>
  <c r="H61" i="2"/>
  <c r="C61" i="2"/>
  <c r="G61" i="2"/>
  <c r="I61" i="2"/>
  <c r="F61" i="2"/>
  <c r="D60" i="2"/>
  <c r="E60" i="2"/>
  <c r="H60" i="2"/>
  <c r="C60" i="2"/>
  <c r="G60" i="2"/>
  <c r="I60" i="2"/>
  <c r="F60" i="2"/>
  <c r="D59" i="2"/>
  <c r="E59" i="2"/>
  <c r="H59" i="2"/>
  <c r="C59" i="2"/>
  <c r="G59" i="2"/>
  <c r="I59" i="2"/>
  <c r="F59" i="2"/>
  <c r="D58" i="2"/>
  <c r="E58" i="2"/>
  <c r="H58" i="2"/>
  <c r="C58" i="2"/>
  <c r="G58" i="2"/>
  <c r="I58" i="2"/>
  <c r="F58" i="2"/>
  <c r="D57" i="2"/>
  <c r="E57" i="2"/>
  <c r="H57" i="2"/>
  <c r="C57" i="2"/>
  <c r="G57" i="2"/>
  <c r="I57" i="2"/>
  <c r="F57" i="2"/>
  <c r="D56" i="2"/>
  <c r="E56" i="2"/>
  <c r="H56" i="2"/>
  <c r="C56" i="2"/>
  <c r="G56" i="2"/>
  <c r="I56" i="2"/>
  <c r="F56" i="2"/>
  <c r="D55" i="2"/>
  <c r="E55" i="2"/>
  <c r="H55" i="2"/>
  <c r="C55" i="2"/>
  <c r="G55" i="2"/>
  <c r="I55" i="2"/>
  <c r="F55" i="2"/>
  <c r="D54" i="2"/>
  <c r="E54" i="2"/>
  <c r="H54" i="2"/>
  <c r="C54" i="2"/>
  <c r="G54" i="2"/>
  <c r="I54" i="2"/>
  <c r="F54" i="2"/>
  <c r="D53" i="2"/>
  <c r="E53" i="2"/>
  <c r="H53" i="2"/>
  <c r="C53" i="2"/>
  <c r="G53" i="2"/>
  <c r="I53" i="2"/>
  <c r="F53" i="2"/>
  <c r="D52" i="2"/>
  <c r="E52" i="2"/>
  <c r="H52" i="2"/>
  <c r="C52" i="2"/>
  <c r="G52" i="2"/>
  <c r="I52" i="2"/>
  <c r="F52" i="2"/>
  <c r="D51" i="2"/>
  <c r="E51" i="2"/>
  <c r="H51" i="2"/>
  <c r="C51" i="2"/>
  <c r="G51" i="2"/>
  <c r="I51" i="2"/>
  <c r="F51" i="2"/>
  <c r="D50" i="2"/>
  <c r="E50" i="2"/>
  <c r="H50" i="2"/>
  <c r="C50" i="2"/>
  <c r="G50" i="2"/>
  <c r="I50" i="2"/>
  <c r="F50" i="2"/>
  <c r="D49" i="2"/>
  <c r="E49" i="2"/>
  <c r="H49" i="2"/>
  <c r="C49" i="2"/>
  <c r="G49" i="2"/>
  <c r="I49" i="2"/>
  <c r="F49" i="2"/>
  <c r="D48" i="2"/>
  <c r="E48" i="2"/>
  <c r="H48" i="2"/>
  <c r="C48" i="2"/>
  <c r="G48" i="2"/>
  <c r="I48" i="2"/>
  <c r="F48" i="2"/>
  <c r="D47" i="2"/>
  <c r="E47" i="2"/>
  <c r="H47" i="2"/>
  <c r="C47" i="2"/>
  <c r="G47" i="2"/>
  <c r="I47" i="2"/>
  <c r="F47" i="2"/>
  <c r="D46" i="2"/>
  <c r="E46" i="2"/>
  <c r="H46" i="2"/>
  <c r="C46" i="2"/>
  <c r="G46" i="2"/>
  <c r="I46" i="2"/>
  <c r="F46" i="2"/>
  <c r="D45" i="2"/>
  <c r="E45" i="2"/>
  <c r="H45" i="2"/>
  <c r="C45" i="2"/>
  <c r="G45" i="2"/>
  <c r="I45" i="2"/>
  <c r="F45" i="2"/>
  <c r="D44" i="2"/>
  <c r="E44" i="2"/>
  <c r="H44" i="2"/>
  <c r="C44" i="2"/>
  <c r="G44" i="2"/>
  <c r="I44" i="2"/>
  <c r="F44" i="2"/>
  <c r="D43" i="2"/>
  <c r="E43" i="2"/>
  <c r="H43" i="2"/>
  <c r="C43" i="2"/>
  <c r="G43" i="2"/>
  <c r="I43" i="2"/>
  <c r="F43" i="2"/>
  <c r="D42" i="2"/>
  <c r="E42" i="2"/>
  <c r="H42" i="2"/>
  <c r="C42" i="2"/>
  <c r="G42" i="2"/>
  <c r="I42" i="2"/>
  <c r="F42" i="2"/>
  <c r="D41" i="2"/>
  <c r="E41" i="2"/>
  <c r="H41" i="2"/>
  <c r="C41" i="2"/>
  <c r="G41" i="2"/>
  <c r="I41" i="2"/>
  <c r="F41" i="2"/>
  <c r="D40" i="2"/>
  <c r="E40" i="2"/>
  <c r="H40" i="2"/>
  <c r="C40" i="2"/>
  <c r="G40" i="2"/>
  <c r="I40" i="2"/>
  <c r="F40" i="2"/>
  <c r="D39" i="2"/>
  <c r="E39" i="2"/>
  <c r="H39" i="2"/>
  <c r="C39" i="2"/>
  <c r="G39" i="2"/>
  <c r="I39" i="2"/>
  <c r="F39" i="2"/>
  <c r="D38" i="2"/>
  <c r="E38" i="2"/>
  <c r="H38" i="2"/>
  <c r="C38" i="2"/>
  <c r="G38" i="2"/>
  <c r="I38" i="2"/>
  <c r="F38" i="2"/>
  <c r="D37" i="2"/>
  <c r="E37" i="2"/>
  <c r="H37" i="2"/>
  <c r="C37" i="2"/>
  <c r="G37" i="2"/>
  <c r="I37" i="2"/>
  <c r="F37" i="2"/>
  <c r="D36" i="2"/>
  <c r="E36" i="2"/>
  <c r="H36" i="2"/>
  <c r="C36" i="2"/>
  <c r="G36" i="2"/>
  <c r="I36" i="2"/>
  <c r="F36" i="2"/>
  <c r="D35" i="2"/>
  <c r="E35" i="2"/>
  <c r="H35" i="2"/>
  <c r="C35" i="2"/>
  <c r="G35" i="2"/>
  <c r="I35" i="2"/>
  <c r="F35" i="2"/>
  <c r="D34" i="2"/>
  <c r="E34" i="2"/>
  <c r="H34" i="2"/>
  <c r="C34" i="2"/>
  <c r="G34" i="2"/>
  <c r="I34" i="2"/>
  <c r="F34" i="2"/>
  <c r="D33" i="2"/>
  <c r="E33" i="2"/>
  <c r="H33" i="2"/>
  <c r="C33" i="2"/>
  <c r="G33" i="2"/>
  <c r="I33" i="2"/>
  <c r="F33" i="2"/>
  <c r="D32" i="2"/>
  <c r="E32" i="2"/>
  <c r="H32" i="2"/>
  <c r="C32" i="2"/>
  <c r="G32" i="2"/>
  <c r="I32" i="2"/>
  <c r="F32" i="2"/>
  <c r="D31" i="2"/>
  <c r="E31" i="2"/>
  <c r="H31" i="2"/>
  <c r="C31" i="2"/>
  <c r="G31" i="2"/>
  <c r="I31" i="2"/>
  <c r="F31" i="2"/>
  <c r="D30" i="2"/>
  <c r="E30" i="2"/>
  <c r="H30" i="2"/>
  <c r="C30" i="2"/>
  <c r="G30" i="2"/>
  <c r="I30" i="2"/>
  <c r="F30" i="2"/>
  <c r="D29" i="2"/>
  <c r="E29" i="2"/>
  <c r="H29" i="2"/>
  <c r="C29" i="2"/>
  <c r="G29" i="2"/>
  <c r="I29" i="2"/>
  <c r="F29" i="2"/>
  <c r="D28" i="2"/>
  <c r="E28" i="2"/>
  <c r="H28" i="2"/>
  <c r="C28" i="2"/>
  <c r="G28" i="2"/>
  <c r="I28" i="2"/>
  <c r="F28" i="2"/>
  <c r="D27" i="2"/>
  <c r="E27" i="2"/>
  <c r="H27" i="2"/>
  <c r="C27" i="2"/>
  <c r="G27" i="2"/>
  <c r="I27" i="2"/>
  <c r="F27" i="2"/>
  <c r="D26" i="2"/>
  <c r="E26" i="2"/>
  <c r="H26" i="2"/>
  <c r="C26" i="2"/>
  <c r="G26" i="2"/>
  <c r="I26" i="2"/>
  <c r="F26" i="2"/>
  <c r="D25" i="2"/>
  <c r="E25" i="2"/>
  <c r="H25" i="2"/>
  <c r="C25" i="2"/>
  <c r="G25" i="2"/>
  <c r="I25" i="2"/>
  <c r="F25" i="2"/>
  <c r="D24" i="2"/>
  <c r="E24" i="2"/>
  <c r="H24" i="2"/>
  <c r="C24" i="2"/>
  <c r="G24" i="2"/>
  <c r="I24" i="2"/>
  <c r="F24" i="2"/>
  <c r="D93" i="1"/>
  <c r="E93" i="1"/>
  <c r="G93" i="1"/>
  <c r="H93" i="1"/>
  <c r="I93" i="1"/>
  <c r="K93" i="1"/>
  <c r="L93" i="1"/>
  <c r="M93" i="1"/>
  <c r="O93" i="1"/>
  <c r="P93" i="1"/>
  <c r="Q93" i="1"/>
  <c r="C93" i="1"/>
  <c r="C94" i="1"/>
  <c r="E95" i="1"/>
  <c r="H95" i="1"/>
  <c r="K95" i="1"/>
  <c r="M95" i="1"/>
  <c r="P95" i="1"/>
  <c r="C95" i="1"/>
  <c r="D95" i="1"/>
  <c r="G95" i="1"/>
  <c r="I95" i="1"/>
  <c r="L95" i="1"/>
  <c r="O95" i="1"/>
  <c r="Q95" i="1"/>
  <c r="M12" i="2"/>
  <c r="M13" i="2"/>
  <c r="M14" i="2"/>
  <c r="M15" i="2"/>
  <c r="M16" i="2"/>
  <c r="M17" i="2"/>
  <c r="M18" i="2"/>
  <c r="M19" i="2"/>
  <c r="M6" i="2"/>
  <c r="M8" i="2"/>
  <c r="M10" i="2"/>
  <c r="M5" i="2"/>
  <c r="M7" i="2"/>
  <c r="M9" i="2"/>
  <c r="S24" i="2"/>
  <c r="S26" i="2"/>
  <c r="S28" i="2"/>
  <c r="S30" i="2"/>
  <c r="S32" i="2"/>
  <c r="S34" i="2"/>
  <c r="S36" i="2"/>
  <c r="S38" i="2"/>
  <c r="S40" i="2"/>
  <c r="S42" i="2"/>
  <c r="S25" i="2"/>
  <c r="S27" i="2"/>
  <c r="S29" i="2"/>
  <c r="S31" i="2"/>
  <c r="S33" i="2"/>
  <c r="S35" i="2"/>
  <c r="S37" i="2"/>
  <c r="S39" i="2"/>
  <c r="S41" i="2"/>
  <c r="S43" i="2"/>
  <c r="S5" i="2"/>
  <c r="S7" i="2"/>
  <c r="S9" i="2"/>
  <c r="S79" i="2"/>
  <c r="S12" i="2"/>
  <c r="S13" i="2"/>
  <c r="S14" i="2"/>
  <c r="S15" i="2"/>
  <c r="S16" i="2"/>
  <c r="S17" i="2"/>
  <c r="S18" i="2"/>
  <c r="S19" i="2"/>
  <c r="S6" i="2"/>
  <c r="S8" i="2"/>
  <c r="S10" i="2"/>
  <c r="E5" i="2"/>
  <c r="E6" i="2"/>
  <c r="E7" i="2"/>
  <c r="E8" i="2"/>
  <c r="E9" i="2"/>
  <c r="E10" i="2"/>
  <c r="E12" i="2"/>
  <c r="E13" i="2"/>
  <c r="E14" i="2"/>
  <c r="E15" i="2"/>
  <c r="E16" i="2"/>
  <c r="E17" i="2"/>
  <c r="E18" i="2"/>
  <c r="E19" i="2"/>
  <c r="AA25" i="2"/>
  <c r="AA27" i="2"/>
  <c r="AA29" i="2"/>
  <c r="AA31" i="2"/>
  <c r="AA33" i="2"/>
  <c r="AA35" i="2"/>
  <c r="AA37" i="2"/>
  <c r="AA39" i="2"/>
  <c r="AA41" i="2"/>
  <c r="AA43" i="2"/>
  <c r="AA45" i="2"/>
  <c r="AA47" i="2"/>
  <c r="AA49" i="2"/>
  <c r="AA51" i="2"/>
  <c r="AA53" i="2"/>
  <c r="AA55" i="2"/>
  <c r="AA57" i="2"/>
  <c r="AA59" i="2"/>
  <c r="AA61" i="2"/>
  <c r="AA63" i="2"/>
  <c r="AA65" i="2"/>
  <c r="AA67" i="2"/>
  <c r="AA24" i="2"/>
  <c r="AA26" i="2"/>
  <c r="AA28" i="2"/>
  <c r="AA30" i="2"/>
  <c r="AA32" i="2"/>
  <c r="AA34" i="2"/>
  <c r="AA36" i="2"/>
  <c r="AA38" i="2"/>
  <c r="AA40" i="2"/>
  <c r="AA42" i="2"/>
  <c r="AA44" i="2"/>
  <c r="AA46" i="2"/>
  <c r="AA48" i="2"/>
  <c r="AA50" i="2"/>
  <c r="AA52" i="2"/>
  <c r="AA54" i="2"/>
  <c r="AA56" i="2"/>
  <c r="AA58" i="2"/>
  <c r="AA60" i="2"/>
  <c r="AA62" i="2"/>
  <c r="AA64" i="2"/>
  <c r="AA66" i="2"/>
  <c r="AA69" i="2"/>
  <c r="AA71" i="2"/>
  <c r="AA73" i="2"/>
  <c r="AA75" i="2"/>
  <c r="AA77" i="2"/>
  <c r="AA79" i="2"/>
  <c r="AA12" i="2"/>
  <c r="AA13" i="2"/>
  <c r="AA14" i="2"/>
  <c r="AA15" i="2"/>
  <c r="AA16" i="2"/>
  <c r="AA17" i="2"/>
  <c r="AA18" i="2"/>
  <c r="AA19" i="2"/>
  <c r="AA6" i="2"/>
  <c r="AA8" i="2"/>
  <c r="AA10" i="2"/>
  <c r="AA68" i="2"/>
  <c r="AA70" i="2"/>
  <c r="AA72" i="2"/>
  <c r="AA74" i="2"/>
  <c r="AA76" i="2"/>
  <c r="AA78" i="2"/>
  <c r="AA5" i="2"/>
  <c r="AA7" i="2"/>
  <c r="AA9" i="2"/>
  <c r="D12" i="2"/>
  <c r="D13" i="2"/>
  <c r="D14" i="2"/>
  <c r="D15" i="2"/>
  <c r="D16" i="2"/>
  <c r="D17" i="2"/>
  <c r="D18" i="2"/>
  <c r="D19" i="2"/>
  <c r="D5" i="2"/>
  <c r="D6" i="2"/>
  <c r="D7" i="2"/>
  <c r="D8" i="2"/>
  <c r="D9" i="2"/>
  <c r="D10" i="2"/>
  <c r="AB24" i="2"/>
  <c r="AB26" i="2"/>
  <c r="AB28" i="2"/>
  <c r="AB30" i="2"/>
  <c r="AB32" i="2"/>
  <c r="AB34" i="2"/>
  <c r="AB36" i="2"/>
  <c r="AB38" i="2"/>
  <c r="AB40" i="2"/>
  <c r="AB42" i="2"/>
  <c r="AB44" i="2"/>
  <c r="AB46" i="2"/>
  <c r="AB48" i="2"/>
  <c r="AB50" i="2"/>
  <c r="AB52" i="2"/>
  <c r="AB54" i="2"/>
  <c r="AB56" i="2"/>
  <c r="AB58" i="2"/>
  <c r="AB60" i="2"/>
  <c r="AB62" i="2"/>
  <c r="AB64" i="2"/>
  <c r="AB66" i="2"/>
  <c r="AB68" i="2"/>
  <c r="AB25" i="2"/>
  <c r="AB27" i="2"/>
  <c r="AB29" i="2"/>
  <c r="AB31" i="2"/>
  <c r="AB33" i="2"/>
  <c r="AB35" i="2"/>
  <c r="AB37" i="2"/>
  <c r="AB39" i="2"/>
  <c r="AB41" i="2"/>
  <c r="AB43" i="2"/>
  <c r="AB45" i="2"/>
  <c r="AB47" i="2"/>
  <c r="AB49" i="2"/>
  <c r="AB51" i="2"/>
  <c r="AB53" i="2"/>
  <c r="AB55" i="2"/>
  <c r="AB57" i="2"/>
  <c r="AB59" i="2"/>
  <c r="AB61" i="2"/>
  <c r="AB63" i="2"/>
  <c r="AB65" i="2"/>
  <c r="AB67" i="2"/>
  <c r="AB70" i="2"/>
  <c r="AB72" i="2"/>
  <c r="AB74" i="2"/>
  <c r="AB76" i="2"/>
  <c r="AB78" i="2"/>
  <c r="AB5" i="2"/>
  <c r="AB7" i="2"/>
  <c r="AB9" i="2"/>
  <c r="AB69" i="2"/>
  <c r="AB71" i="2"/>
  <c r="AB73" i="2"/>
  <c r="AB75" i="2"/>
  <c r="AB77" i="2"/>
  <c r="AB79" i="2"/>
  <c r="AB12" i="2"/>
  <c r="AB13" i="2"/>
  <c r="AB14" i="2"/>
  <c r="AB15" i="2"/>
  <c r="AB16" i="2"/>
  <c r="AB17" i="2"/>
  <c r="AB18" i="2"/>
  <c r="AB19" i="2"/>
  <c r="AB6" i="2"/>
  <c r="AB8" i="2"/>
  <c r="AB10" i="2"/>
  <c r="AC25" i="2"/>
  <c r="AC27" i="2"/>
  <c r="AC29" i="2"/>
  <c r="AC31" i="2"/>
  <c r="AC33" i="2"/>
  <c r="AC35" i="2"/>
  <c r="AC37" i="2"/>
  <c r="AC39" i="2"/>
  <c r="AC41" i="2"/>
  <c r="AC43" i="2"/>
  <c r="AC45" i="2"/>
  <c r="AC47" i="2"/>
  <c r="AC49" i="2"/>
  <c r="AC51" i="2"/>
  <c r="AC53" i="2"/>
  <c r="AC55" i="2"/>
  <c r="AC57" i="2"/>
  <c r="AC59" i="2"/>
  <c r="AC61" i="2"/>
  <c r="AC63" i="2"/>
  <c r="AC65" i="2"/>
  <c r="AC67" i="2"/>
  <c r="AC24" i="2"/>
  <c r="AC26" i="2"/>
  <c r="AC28" i="2"/>
  <c r="AC30" i="2"/>
  <c r="AC32" i="2"/>
  <c r="AC34" i="2"/>
  <c r="AC36" i="2"/>
  <c r="AC38" i="2"/>
  <c r="AC40" i="2"/>
  <c r="AC42" i="2"/>
  <c r="AC44" i="2"/>
  <c r="AC46" i="2"/>
  <c r="AC48" i="2"/>
  <c r="AC50" i="2"/>
  <c r="AC52" i="2"/>
  <c r="AC54" i="2"/>
  <c r="AC56" i="2"/>
  <c r="AC58" i="2"/>
  <c r="AC60" i="2"/>
  <c r="AC62" i="2"/>
  <c r="AC64" i="2"/>
  <c r="AC66" i="2"/>
  <c r="AC68" i="2"/>
  <c r="AC69" i="2"/>
  <c r="AC71" i="2"/>
  <c r="AC73" i="2"/>
  <c r="AC75" i="2"/>
  <c r="AC77" i="2"/>
  <c r="AC79" i="2"/>
  <c r="AC12" i="2"/>
  <c r="AC13" i="2"/>
  <c r="AC14" i="2"/>
  <c r="AC15" i="2"/>
  <c r="AC16" i="2"/>
  <c r="AC17" i="2"/>
  <c r="AC18" i="2"/>
  <c r="AC19" i="2"/>
  <c r="AC6" i="2"/>
  <c r="AC8" i="2"/>
  <c r="AC10" i="2"/>
  <c r="AC70" i="2"/>
  <c r="AC72" i="2"/>
  <c r="AC74" i="2"/>
  <c r="AC76" i="2"/>
  <c r="AC78" i="2"/>
  <c r="AC5" i="2"/>
  <c r="AC7" i="2"/>
  <c r="AC9" i="2"/>
  <c r="T25" i="2"/>
  <c r="T27" i="2"/>
  <c r="T29" i="2"/>
  <c r="T31" i="2"/>
  <c r="T33" i="2"/>
  <c r="T35" i="2"/>
  <c r="T37" i="2"/>
  <c r="T39" i="2"/>
  <c r="T41" i="2"/>
  <c r="T43" i="2"/>
  <c r="T24" i="2"/>
  <c r="T26" i="2"/>
  <c r="T28" i="2"/>
  <c r="T30" i="2"/>
  <c r="T32" i="2"/>
  <c r="T34" i="2"/>
  <c r="T36" i="2"/>
  <c r="T38" i="2"/>
  <c r="T40" i="2"/>
  <c r="T42" i="2"/>
  <c r="T79" i="2"/>
  <c r="T12" i="2"/>
  <c r="T13" i="2"/>
  <c r="T14" i="2"/>
  <c r="T15" i="2"/>
  <c r="T16" i="2"/>
  <c r="T17" i="2"/>
  <c r="T18" i="2"/>
  <c r="T19" i="2"/>
  <c r="T6" i="2"/>
  <c r="T8" i="2"/>
  <c r="T10" i="2"/>
  <c r="T5" i="2"/>
  <c r="T7" i="2"/>
  <c r="T9" i="2"/>
  <c r="K12" i="2"/>
  <c r="K13" i="2"/>
  <c r="K14" i="2"/>
  <c r="K15" i="2"/>
  <c r="K16" i="2"/>
  <c r="K17" i="2"/>
  <c r="K18" i="2"/>
  <c r="K19" i="2"/>
  <c r="K6" i="2"/>
  <c r="K8" i="2"/>
  <c r="K10" i="2"/>
  <c r="K5" i="2"/>
  <c r="K7" i="2"/>
  <c r="K9" i="2"/>
  <c r="C7" i="2"/>
  <c r="C9" i="2"/>
  <c r="C5" i="2"/>
  <c r="C12" i="2"/>
  <c r="C13" i="2"/>
  <c r="C14" i="2"/>
  <c r="C15" i="2"/>
  <c r="C16" i="2"/>
  <c r="C17" i="2"/>
  <c r="C18" i="2"/>
  <c r="C19" i="2"/>
  <c r="C6" i="2"/>
  <c r="C8" i="2"/>
  <c r="C10" i="2"/>
  <c r="U24" i="2"/>
  <c r="U26" i="2"/>
  <c r="U28" i="2"/>
  <c r="U30" i="2"/>
  <c r="U32" i="2"/>
  <c r="U34" i="2"/>
  <c r="U36" i="2"/>
  <c r="U38" i="2"/>
  <c r="U40" i="2"/>
  <c r="U42" i="2"/>
  <c r="U25" i="2"/>
  <c r="U27" i="2"/>
  <c r="U29" i="2"/>
  <c r="U31" i="2"/>
  <c r="U33" i="2"/>
  <c r="U35" i="2"/>
  <c r="U37" i="2"/>
  <c r="U39" i="2"/>
  <c r="U41" i="2"/>
  <c r="U43" i="2"/>
  <c r="U5" i="2"/>
  <c r="U7" i="2"/>
  <c r="U9" i="2"/>
  <c r="U79" i="2"/>
  <c r="U12" i="2"/>
  <c r="U13" i="2"/>
  <c r="U14" i="2"/>
  <c r="U15" i="2"/>
  <c r="U16" i="2"/>
  <c r="U17" i="2"/>
  <c r="U18" i="2"/>
  <c r="U19" i="2"/>
  <c r="U6" i="2"/>
  <c r="U8" i="2"/>
  <c r="U10" i="2"/>
  <c r="L5" i="2"/>
  <c r="L7" i="2"/>
  <c r="L9" i="2"/>
  <c r="L12" i="2"/>
  <c r="L13" i="2"/>
  <c r="L14" i="2"/>
  <c r="L15" i="2"/>
  <c r="L16" i="2"/>
  <c r="L17" i="2"/>
  <c r="L18" i="2"/>
  <c r="L19" i="2"/>
  <c r="L6" i="2"/>
  <c r="L8" i="2"/>
  <c r="L10" i="2"/>
  <c r="AC21" i="2"/>
  <c r="AB21" i="2"/>
  <c r="AA21" i="2"/>
  <c r="L21" i="2"/>
  <c r="U21" i="2"/>
  <c r="T21" i="2"/>
  <c r="S21" i="2"/>
  <c r="M21" i="2"/>
  <c r="K21" i="2"/>
  <c r="E21" i="2"/>
  <c r="C21" i="2"/>
  <c r="D21" i="2"/>
</calcChain>
</file>

<file path=xl/sharedStrings.xml><?xml version="1.0" encoding="utf-8"?>
<sst xmlns="http://schemas.openxmlformats.org/spreadsheetml/2006/main" count="511" uniqueCount="218">
  <si>
    <t>SampleID</t>
  </si>
  <si>
    <t>Owner</t>
  </si>
  <si>
    <t>Date</t>
  </si>
  <si>
    <t>CartridgeDate</t>
  </si>
  <si>
    <t>CartridgeID</t>
  </si>
  <si>
    <t>GeneRLF</t>
  </si>
  <si>
    <t>OysterM2_C975_INT</t>
  </si>
  <si>
    <t>LaneID</t>
  </si>
  <si>
    <t>FovCount</t>
  </si>
  <si>
    <t>Registered</t>
  </si>
  <si>
    <t>FovScanned</t>
  </si>
  <si>
    <t>PctReg</t>
  </si>
  <si>
    <t>StagePos</t>
  </si>
  <si>
    <t>Scanner</t>
  </si>
  <si>
    <t>KB0006</t>
  </si>
  <si>
    <t>SpotDensity</t>
  </si>
  <si>
    <t>RBGBGB</t>
  </si>
  <si>
    <t>AJ512213_743</t>
  </si>
  <si>
    <t>BGBRBR</t>
  </si>
  <si>
    <t>AJ543432_200</t>
  </si>
  <si>
    <t>BGBRGB</t>
  </si>
  <si>
    <t>AJ543432_4598</t>
  </si>
  <si>
    <t>BRYRBY</t>
  </si>
  <si>
    <t>AJ543432_5207</t>
  </si>
  <si>
    <t>YGYRYG</t>
  </si>
  <si>
    <t>AJ565452_p_cg_6_55</t>
  </si>
  <si>
    <t>GYGBYR</t>
  </si>
  <si>
    <t>AJ565748_p_cg_6_56</t>
  </si>
  <si>
    <t>RBYGRY</t>
  </si>
  <si>
    <t>AJ971240_p_cg_6_616</t>
  </si>
  <si>
    <t>GBRYGB</t>
  </si>
  <si>
    <t>AM853797_p_cg_6_463</t>
  </si>
  <si>
    <t>YBRGYR</t>
  </si>
  <si>
    <t>AM855415_p_cg_6_704</t>
  </si>
  <si>
    <t>RYRBRB</t>
  </si>
  <si>
    <t>AM856127_p_cg_6_589</t>
  </si>
  <si>
    <t>RYBRYR</t>
  </si>
  <si>
    <t>AM857854_p_cg_6_74</t>
  </si>
  <si>
    <t>RYGRYB</t>
  </si>
  <si>
    <t>AM859411_p_cg_6_74</t>
  </si>
  <si>
    <t>GRYBYG</t>
  </si>
  <si>
    <t>AM862998_p_cg_6_207</t>
  </si>
  <si>
    <t>YBYRGY</t>
  </si>
  <si>
    <t>AM864646_p_cg_6_192</t>
  </si>
  <si>
    <t>RGBYRB</t>
  </si>
  <si>
    <t>AM866665_p_cg_6_214</t>
  </si>
  <si>
    <t>BGBYBY</t>
  </si>
  <si>
    <t>AM905317_5890</t>
  </si>
  <si>
    <t>BYRYGB</t>
  </si>
  <si>
    <t>AM905317_715</t>
  </si>
  <si>
    <t>BGYBYG</t>
  </si>
  <si>
    <t>AY713399_p_cg_6_400</t>
  </si>
  <si>
    <t>YGRBGR</t>
  </si>
  <si>
    <t>BQ426644_p_cg_6_674</t>
  </si>
  <si>
    <t>YRGBYB</t>
  </si>
  <si>
    <t>CU682098_p_cg_6_206</t>
  </si>
  <si>
    <t>BRYRYR</t>
  </si>
  <si>
    <t>CU984433_p_cg_6_533</t>
  </si>
  <si>
    <t>BYGYGR</t>
  </si>
  <si>
    <t>CU986348_p_cg_6_530</t>
  </si>
  <si>
    <t>YRGYRG</t>
  </si>
  <si>
    <t>CU986550_p_cg_6_18</t>
  </si>
  <si>
    <t>YBYBYB</t>
  </si>
  <si>
    <t>CU987656_p_cg_6_190</t>
  </si>
  <si>
    <t>RGRYGB</t>
  </si>
  <si>
    <t>CU987661_p_cg_6_619</t>
  </si>
  <si>
    <t>GRBYBY</t>
  </si>
  <si>
    <t>CU988599_p_cg_6_32</t>
  </si>
  <si>
    <t>RBYGBR</t>
  </si>
  <si>
    <t>CU989939_p_cg_6_133</t>
  </si>
  <si>
    <t>BYBYRB</t>
  </si>
  <si>
    <t>CU991755_p_cg_6_420</t>
  </si>
  <si>
    <t>YBGRBG</t>
  </si>
  <si>
    <t>CU993735_p_cg_6_189</t>
  </si>
  <si>
    <t>RYBRBY</t>
  </si>
  <si>
    <t>EE677744_p_cg_6_69</t>
  </si>
  <si>
    <t>RBRBYG</t>
  </si>
  <si>
    <t>ES789480_p_cg_6_411</t>
  </si>
  <si>
    <t>BGRGBR</t>
  </si>
  <si>
    <t>EU342886_1129</t>
  </si>
  <si>
    <t>BRGBRG</t>
  </si>
  <si>
    <t>EU342886_3306</t>
  </si>
  <si>
    <t>GBGYGR</t>
  </si>
  <si>
    <t>EW777519_206</t>
  </si>
  <si>
    <t>BYBYRY</t>
  </si>
  <si>
    <t>EW777722_272</t>
  </si>
  <si>
    <t>BYRYBR</t>
  </si>
  <si>
    <t>EW778340_662</t>
  </si>
  <si>
    <t>BRBRYB</t>
  </si>
  <si>
    <t>EW778934_p_cg_6_225</t>
  </si>
  <si>
    <t>BGRGBY</t>
  </si>
  <si>
    <t>EW779105_89</t>
  </si>
  <si>
    <t>BRBGRG</t>
  </si>
  <si>
    <t>EW779217_435</t>
  </si>
  <si>
    <t>GRBRGY</t>
  </si>
  <si>
    <t>EW779247_392</t>
  </si>
  <si>
    <t>GYBGBG</t>
  </si>
  <si>
    <t>EW779551_p_cg_6_124</t>
  </si>
  <si>
    <t>GBYBRB</t>
  </si>
  <si>
    <t>EW779551_p_cg_6_551</t>
  </si>
  <si>
    <t>GYRBYG</t>
  </si>
  <si>
    <t>FP000509_p_cg_6_270</t>
  </si>
  <si>
    <t>RGRYGR</t>
  </si>
  <si>
    <t>FP001424_p_cg_6_111</t>
  </si>
  <si>
    <t>YGBGRG</t>
  </si>
  <si>
    <t>FP008556_p_cg_6_5</t>
  </si>
  <si>
    <t>YGRBRY</t>
  </si>
  <si>
    <t>FP091107_p_cg_6_315</t>
  </si>
  <si>
    <t>GBRYGR</t>
  </si>
  <si>
    <t>GU207410_170500</t>
  </si>
  <si>
    <t>GBGYRB</t>
  </si>
  <si>
    <t>GU207411_26930</t>
  </si>
  <si>
    <t>GYBGRY</t>
  </si>
  <si>
    <t>GU207412_40763</t>
  </si>
  <si>
    <t>GYGBGB</t>
  </si>
  <si>
    <t>GU207412_41560</t>
  </si>
  <si>
    <t>GRYBGY</t>
  </si>
  <si>
    <t>GU207412_50441</t>
  </si>
  <si>
    <t>YBGRGY</t>
  </si>
  <si>
    <t>GU207415_8453</t>
  </si>
  <si>
    <t>YBYRGR</t>
  </si>
  <si>
    <t>GU207430_132704</t>
  </si>
  <si>
    <t>YGYRYR</t>
  </si>
  <si>
    <t>GU207456_52397</t>
  </si>
  <si>
    <t>YBRGBG</t>
  </si>
  <si>
    <t>GU207459_125</t>
  </si>
  <si>
    <t>YRYGBR</t>
  </si>
  <si>
    <t>GU324325_133982</t>
  </si>
  <si>
    <t>GRYBRG</t>
  </si>
  <si>
    <t>POS_A(128)</t>
  </si>
  <si>
    <t>YBRGRB</t>
  </si>
  <si>
    <t>POS_B(32)</t>
  </si>
  <si>
    <t>BYBGYB</t>
  </si>
  <si>
    <t>POS_C(8)</t>
  </si>
  <si>
    <t>RGBYGB</t>
  </si>
  <si>
    <t>POS_D(2)</t>
  </si>
  <si>
    <t>YGBGRY</t>
  </si>
  <si>
    <t>POS_E(0.5)</t>
  </si>
  <si>
    <t>GRYRGB</t>
  </si>
  <si>
    <t>POS_F(0.125)</t>
  </si>
  <si>
    <t>GBRYGY</t>
  </si>
  <si>
    <t>NEG_A(0)</t>
  </si>
  <si>
    <t>YRGBYR</t>
  </si>
  <si>
    <t>NEG_B(0)</t>
  </si>
  <si>
    <t>BRYRBR</t>
  </si>
  <si>
    <t>NEG_C(0)</t>
  </si>
  <si>
    <t>BYGBYG</t>
  </si>
  <si>
    <t>NEG_D(0)</t>
  </si>
  <si>
    <t>GBRBYG</t>
  </si>
  <si>
    <t>NEG_E(0)</t>
  </si>
  <si>
    <t>YBRYBR</t>
  </si>
  <si>
    <t>NEG_F(0)</t>
  </si>
  <si>
    <t>RYGYBY</t>
  </si>
  <si>
    <t>NEG_G(0)</t>
  </si>
  <si>
    <t>RYGRGR</t>
  </si>
  <si>
    <t>NEG_H(0)</t>
  </si>
  <si>
    <t>Digest</t>
  </si>
  <si>
    <t>ALUI only</t>
  </si>
  <si>
    <t>ALUI + HPAII</t>
  </si>
  <si>
    <t>ALUI + MSPI</t>
  </si>
  <si>
    <t>Background (Average + 2STD)*</t>
  </si>
  <si>
    <r>
      <rPr>
        <b/>
        <i/>
        <sz val="11"/>
        <rFont val="Calibri"/>
        <family val="2"/>
        <scheme val="minor"/>
      </rPr>
      <t>*</t>
    </r>
    <r>
      <rPr>
        <i/>
        <sz val="11"/>
        <color rgb="FFC00000"/>
        <rFont val="Calibri"/>
        <family val="2"/>
        <scheme val="minor"/>
      </rPr>
      <t>Any counts below this value are considered background and are dimmed to grey font</t>
    </r>
  </si>
  <si>
    <t>SUM Positive Controls:</t>
  </si>
  <si>
    <t>AVERAGE</t>
  </si>
  <si>
    <t>Normalization Factor:</t>
  </si>
  <si>
    <t>VINC 3</t>
  </si>
  <si>
    <t>VINC 4</t>
  </si>
  <si>
    <t>VINC 20</t>
  </si>
  <si>
    <t>VINC 21</t>
  </si>
  <si>
    <t>NanoDrop readings at NanoString(ng/uL):</t>
  </si>
  <si>
    <t>RLW</t>
  </si>
  <si>
    <t xml:space="preserve">Oyster 1 </t>
  </si>
  <si>
    <t>%background</t>
  </si>
  <si>
    <t>Alu-Msp</t>
  </si>
  <si>
    <t>Hpa-Msp</t>
  </si>
  <si>
    <t>%methylation</t>
  </si>
  <si>
    <t>Endogenous</t>
  </si>
  <si>
    <t>CNTRL 44</t>
  </si>
  <si>
    <t>CNTRL 45</t>
  </si>
  <si>
    <t>CNTRL 57</t>
  </si>
  <si>
    <t>CNTRL 58</t>
  </si>
  <si>
    <t>AVG meth</t>
  </si>
  <si>
    <t>STDEV</t>
  </si>
  <si>
    <t>n</t>
  </si>
  <si>
    <t>NA</t>
  </si>
  <si>
    <t>vinc</t>
  </si>
  <si>
    <t>conrol</t>
  </si>
  <si>
    <t>gene ID</t>
  </si>
  <si>
    <t>hexokinase intron1</t>
  </si>
  <si>
    <t>phosducin (EST)</t>
  </si>
  <si>
    <r>
      <t>BAC (bp 8480 - 8579)</t>
    </r>
    <r>
      <rPr>
        <sz val="12"/>
        <color theme="1"/>
        <rFont val="Calibri"/>
        <family val="2"/>
        <scheme val="minor"/>
      </rPr>
      <t>possible disintegrin metalloprotease</t>
    </r>
  </si>
  <si>
    <t>tubulin tyrosine ligase-like family (EST)</t>
  </si>
  <si>
    <t>BAC</t>
  </si>
  <si>
    <t>hexokinase (intron)</t>
  </si>
  <si>
    <t>disintegrin metalloprotease</t>
  </si>
  <si>
    <t>these are variable probes from prev studies, still can use summary from before to evaluate other probes</t>
  </si>
  <si>
    <t>these probes were 'valid' using previous parameters for both control (which was jacked) and vinc.</t>
  </si>
  <si>
    <t>AM853797_p_cg_6_463.1</t>
  </si>
  <si>
    <t>CU989939_p_cg_6_133.1</t>
  </si>
  <si>
    <t>EU342886_1129.1</t>
  </si>
  <si>
    <t>EW779247_392.1</t>
  </si>
  <si>
    <t>FP008556_p_cg_6_5.1</t>
  </si>
  <si>
    <t>GU207410_170500.1</t>
  </si>
  <si>
    <t>GU207456_52397.1</t>
  </si>
  <si>
    <t>GU207459_125.1</t>
  </si>
  <si>
    <t>control a</t>
  </si>
  <si>
    <t>control b</t>
  </si>
  <si>
    <t>control c</t>
  </si>
  <si>
    <t>control d</t>
  </si>
  <si>
    <t>vinc a</t>
  </si>
  <si>
    <t>vinc b</t>
  </si>
  <si>
    <t xml:space="preserve">vinc c </t>
  </si>
  <si>
    <t>vinc D</t>
  </si>
  <si>
    <t>phosphoducin</t>
  </si>
  <si>
    <t>VINC3-Substracted</t>
  </si>
  <si>
    <t>VINC4-Subtracted</t>
  </si>
  <si>
    <t>VINC20-Subtracted</t>
  </si>
  <si>
    <t>VINC21-Subtracted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</si>
</sst>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2" tint="-0.74999237037263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 tint="-0.34998626667073579"/>
      <name val="Calibri"/>
      <scheme val="minor"/>
    </font>
    <font>
      <b/>
      <sz val="11"/>
      <color theme="0" tint="-0.34998626667073579"/>
      <name val="Calibri"/>
      <scheme val="minor"/>
    </font>
    <font>
      <sz val="12"/>
      <color rgb="FF222222"/>
      <name val="Calibri"/>
    </font>
    <font>
      <b/>
      <sz val="11"/>
      <name val="Calibri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7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78">
    <xf numFmtId="0" fontId="0" fillId="0" borderId="0" xfId="0"/>
    <xf numFmtId="0" fontId="18" fillId="0" borderId="0" xfId="0" applyFont="1"/>
    <xf numFmtId="0" fontId="20" fillId="0" borderId="0" xfId="0" applyFont="1"/>
    <xf numFmtId="0" fontId="18" fillId="0" borderId="10" xfId="0" applyFont="1" applyBorder="1"/>
    <xf numFmtId="0" fontId="0" fillId="0" borderId="10" xfId="0" applyBorder="1"/>
    <xf numFmtId="0" fontId="18" fillId="37" borderId="10" xfId="0" applyFont="1" applyFill="1" applyBorder="1" applyAlignment="1">
      <alignment horizontal="center"/>
    </xf>
    <xf numFmtId="0" fontId="18" fillId="38" borderId="10" xfId="0" applyFont="1" applyFill="1" applyBorder="1" applyAlignment="1">
      <alignment horizontal="center"/>
    </xf>
    <xf numFmtId="0" fontId="18" fillId="39" borderId="10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/>
    <xf numFmtId="2" fontId="18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18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20" fillId="33" borderId="0" xfId="0" applyFont="1" applyFill="1" applyAlignment="1">
      <alignment horizontal="center"/>
    </xf>
    <xf numFmtId="0" fontId="20" fillId="35" borderId="0" xfId="0" applyFont="1" applyFill="1" applyAlignment="1">
      <alignment horizontal="center"/>
    </xf>
    <xf numFmtId="0" fontId="20" fillId="36" borderId="0" xfId="0" applyFont="1" applyFill="1" applyAlignment="1">
      <alignment horizontal="center"/>
    </xf>
    <xf numFmtId="9" fontId="20" fillId="34" borderId="0" xfId="42" applyFont="1" applyFill="1" applyAlignment="1">
      <alignment horizontal="center"/>
    </xf>
    <xf numFmtId="9" fontId="18" fillId="39" borderId="10" xfId="42" applyFont="1" applyFill="1" applyBorder="1" applyAlignment="1">
      <alignment horizontal="center"/>
    </xf>
    <xf numFmtId="9" fontId="0" fillId="0" borderId="0" xfId="42" applyFont="1"/>
    <xf numFmtId="9" fontId="0" fillId="0" borderId="0" xfId="42" applyFont="1" applyAlignment="1">
      <alignment horizontal="center"/>
    </xf>
    <xf numFmtId="9" fontId="18" fillId="0" borderId="0" xfId="42" applyFont="1" applyAlignment="1">
      <alignment horizontal="center"/>
    </xf>
    <xf numFmtId="0" fontId="0" fillId="40" borderId="0" xfId="0" applyFill="1"/>
    <xf numFmtId="1" fontId="0" fillId="40" borderId="0" xfId="0" applyNumberFormat="1" applyFill="1" applyAlignment="1">
      <alignment horizontal="center"/>
    </xf>
    <xf numFmtId="9" fontId="0" fillId="40" borderId="0" xfId="42" applyFont="1" applyFill="1" applyAlignment="1">
      <alignment horizontal="center"/>
    </xf>
    <xf numFmtId="0" fontId="18" fillId="39" borderId="0" xfId="0" applyFont="1" applyFill="1" applyBorder="1" applyAlignment="1">
      <alignment horizontal="center"/>
    </xf>
    <xf numFmtId="9" fontId="0" fillId="42" borderId="0" xfId="42" applyFont="1" applyFill="1" applyAlignment="1">
      <alignment horizontal="center"/>
    </xf>
    <xf numFmtId="1" fontId="0" fillId="42" borderId="0" xfId="0" applyNumberFormat="1" applyFill="1" applyAlignment="1">
      <alignment horizontal="center"/>
    </xf>
    <xf numFmtId="0" fontId="0" fillId="0" borderId="0" xfId="0" applyAlignment="1"/>
    <xf numFmtId="9" fontId="0" fillId="0" borderId="0" xfId="42" applyFont="1" applyAlignment="1"/>
    <xf numFmtId="9" fontId="28" fillId="0" borderId="0" xfId="42" applyFont="1"/>
    <xf numFmtId="0" fontId="28" fillId="0" borderId="0" xfId="0" applyFont="1"/>
    <xf numFmtId="0" fontId="0" fillId="41" borderId="0" xfId="0" applyFill="1"/>
    <xf numFmtId="0" fontId="0" fillId="43" borderId="0" xfId="0" applyFill="1"/>
    <xf numFmtId="9" fontId="0" fillId="43" borderId="0" xfId="42" applyFont="1" applyFill="1"/>
    <xf numFmtId="0" fontId="0" fillId="0" borderId="0" xfId="0" applyAlignment="1">
      <alignment wrapText="1"/>
    </xf>
    <xf numFmtId="9" fontId="0" fillId="0" borderId="0" xfId="42" applyFont="1" applyAlignment="1">
      <alignment wrapText="1"/>
    </xf>
    <xf numFmtId="0" fontId="0" fillId="41" borderId="0" xfId="0" applyFill="1" applyAlignment="1">
      <alignment wrapText="1"/>
    </xf>
    <xf numFmtId="9" fontId="28" fillId="0" borderId="0" xfId="42" applyFont="1" applyAlignment="1">
      <alignment horizontal="center"/>
    </xf>
    <xf numFmtId="0" fontId="0" fillId="43" borderId="0" xfId="42" applyNumberFormat="1" applyFont="1" applyFill="1" applyAlignment="1">
      <alignment horizontal="center"/>
    </xf>
    <xf numFmtId="9" fontId="0" fillId="43" borderId="0" xfId="42" applyFont="1" applyFill="1" applyAlignment="1">
      <alignment horizontal="center"/>
    </xf>
    <xf numFmtId="0" fontId="0" fillId="0" borderId="0" xfId="42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9" fontId="0" fillId="0" borderId="0" xfId="42" applyFont="1" applyAlignment="1">
      <alignment horizontal="center" wrapText="1"/>
    </xf>
    <xf numFmtId="0" fontId="18" fillId="0" borderId="0" xfId="42" applyNumberFormat="1" applyFont="1" applyAlignment="1">
      <alignment horizontal="center"/>
    </xf>
    <xf numFmtId="0" fontId="28" fillId="0" borderId="0" xfId="42" applyNumberFormat="1" applyFont="1" applyAlignment="1">
      <alignment horizontal="center"/>
    </xf>
    <xf numFmtId="0" fontId="29" fillId="0" borderId="0" xfId="42" applyNumberFormat="1" applyFont="1" applyAlignment="1">
      <alignment horizontal="center"/>
    </xf>
    <xf numFmtId="9" fontId="29" fillId="0" borderId="0" xfId="42" applyFont="1" applyAlignment="1">
      <alignment horizontal="center"/>
    </xf>
    <xf numFmtId="0" fontId="0" fillId="0" borderId="0" xfId="42" applyNumberFormat="1" applyFont="1" applyAlignment="1">
      <alignment horizontal="center"/>
    </xf>
    <xf numFmtId="0" fontId="2" fillId="41" borderId="12" xfId="0" applyFont="1" applyFill="1" applyBorder="1" applyAlignment="1">
      <alignment wrapText="1" shrinkToFit="1"/>
    </xf>
    <xf numFmtId="0" fontId="30" fillId="0" borderId="0" xfId="0" applyFont="1" applyAlignment="1">
      <alignment wrapText="1"/>
    </xf>
    <xf numFmtId="0" fontId="0" fillId="44" borderId="0" xfId="0" applyFill="1"/>
    <xf numFmtId="1" fontId="0" fillId="44" borderId="0" xfId="0" applyNumberFormat="1" applyFill="1" applyAlignment="1">
      <alignment horizontal="center"/>
    </xf>
    <xf numFmtId="9" fontId="0" fillId="44" borderId="0" xfId="42" applyFont="1" applyFill="1" applyAlignment="1">
      <alignment horizontal="center"/>
    </xf>
    <xf numFmtId="0" fontId="0" fillId="39" borderId="0" xfId="0" applyFill="1"/>
    <xf numFmtId="1" fontId="0" fillId="39" borderId="0" xfId="0" applyNumberFormat="1" applyFill="1" applyAlignment="1">
      <alignment horizontal="center"/>
    </xf>
    <xf numFmtId="9" fontId="0" fillId="39" borderId="0" xfId="42" applyFont="1" applyFill="1" applyAlignment="1">
      <alignment horizontal="center"/>
    </xf>
    <xf numFmtId="49" fontId="0" fillId="44" borderId="0" xfId="0" applyNumberFormat="1" applyFill="1"/>
    <xf numFmtId="9" fontId="0" fillId="38" borderId="0" xfId="42" applyFont="1" applyFill="1" applyAlignment="1">
      <alignment horizontal="right"/>
    </xf>
    <xf numFmtId="0" fontId="0" fillId="44" borderId="0" xfId="0" applyNumberFormat="1" applyFill="1"/>
    <xf numFmtId="49" fontId="18" fillId="44" borderId="0" xfId="0" applyNumberFormat="1" applyFont="1" applyFill="1"/>
    <xf numFmtId="9" fontId="18" fillId="38" borderId="0" xfId="42" applyFont="1" applyFill="1" applyAlignment="1">
      <alignment horizontal="right"/>
    </xf>
    <xf numFmtId="0" fontId="18" fillId="44" borderId="0" xfId="0" applyNumberFormat="1" applyFont="1" applyFill="1"/>
    <xf numFmtId="0" fontId="18" fillId="44" borderId="0" xfId="0" applyFont="1" applyFill="1"/>
    <xf numFmtId="9" fontId="31" fillId="38" borderId="0" xfId="42" applyFont="1" applyFill="1" applyAlignment="1">
      <alignment horizontal="right"/>
    </xf>
    <xf numFmtId="0" fontId="20" fillId="34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5" borderId="0" xfId="0" applyFont="1" applyFill="1" applyAlignment="1">
      <alignment horizontal="center"/>
    </xf>
    <xf numFmtId="0" fontId="20" fillId="36" borderId="0" xfId="0" applyFont="1" applyFill="1" applyAlignment="1">
      <alignment horizontal="center"/>
    </xf>
    <xf numFmtId="0" fontId="22" fillId="0" borderId="11" xfId="0" applyFont="1" applyBorder="1" applyAlignment="1">
      <alignment horizontal="center"/>
    </xf>
    <xf numFmtId="0" fontId="0" fillId="0" borderId="0" xfId="0" applyAlignment="1">
      <alignment horizontal="center" wrapText="1"/>
    </xf>
  </cellXfs>
  <cellStyles count="11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of vinc &amp; cntrl'!$Z$18</c:f>
              <c:strCache>
                <c:ptCount val="1"/>
                <c:pt idx="0">
                  <c:v>vinc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'summary of vinc &amp; cntrl'!$AB$19:$AB$22</c:f>
                <c:numCache>
                  <c:formatCode>General</c:formatCode>
                  <c:ptCount val="4"/>
                  <c:pt idx="0">
                    <c:v>0.596701171067705</c:v>
                  </c:pt>
                  <c:pt idx="1">
                    <c:v>0.246372644320908</c:v>
                  </c:pt>
                  <c:pt idx="2">
                    <c:v>0.169840452995416</c:v>
                  </c:pt>
                  <c:pt idx="3">
                    <c:v>0.116658599258648</c:v>
                  </c:pt>
                </c:numCache>
              </c:numRef>
            </c:plus>
            <c:minus>
              <c:numRef>
                <c:f>'summary of vinc &amp; cntrl'!$AB$19:$AB$22</c:f>
                <c:numCache>
                  <c:formatCode>General</c:formatCode>
                  <c:ptCount val="4"/>
                  <c:pt idx="0">
                    <c:v>0.596701171067705</c:v>
                  </c:pt>
                  <c:pt idx="1">
                    <c:v>0.246372644320908</c:v>
                  </c:pt>
                  <c:pt idx="2">
                    <c:v>0.169840452995416</c:v>
                  </c:pt>
                  <c:pt idx="3">
                    <c:v>0.116658599258648</c:v>
                  </c:pt>
                </c:numCache>
              </c:numRef>
            </c:minus>
          </c:errBars>
          <c:cat>
            <c:strRef>
              <c:f>'summary of vinc &amp; cntrl'!$Y$19:$Y$22</c:f>
              <c:strCache>
                <c:ptCount val="4"/>
                <c:pt idx="0">
                  <c:v>hexokinase (intron)</c:v>
                </c:pt>
                <c:pt idx="1">
                  <c:v>phosducin (EST)</c:v>
                </c:pt>
                <c:pt idx="2">
                  <c:v>disintegrin metalloprotease</c:v>
                </c:pt>
                <c:pt idx="3">
                  <c:v>BAC</c:v>
                </c:pt>
              </c:strCache>
            </c:strRef>
          </c:cat>
          <c:val>
            <c:numRef>
              <c:f>'summary of vinc &amp; cntrl'!$Z$19:$Z$22</c:f>
              <c:numCache>
                <c:formatCode>0%</c:formatCode>
                <c:ptCount val="4"/>
                <c:pt idx="0">
                  <c:v>0.661813147527384</c:v>
                </c:pt>
                <c:pt idx="1">
                  <c:v>1.161453029752985</c:v>
                </c:pt>
                <c:pt idx="2">
                  <c:v>0.0889819533433492</c:v>
                </c:pt>
                <c:pt idx="3">
                  <c:v>0.197281661157336</c:v>
                </c:pt>
              </c:numCache>
            </c:numRef>
          </c:val>
        </c:ser>
        <c:ser>
          <c:idx val="1"/>
          <c:order val="1"/>
          <c:tx>
            <c:strRef>
              <c:f>'summary of vinc &amp; cntrl'!$AA$18</c:f>
              <c:strCache>
                <c:ptCount val="1"/>
                <c:pt idx="0">
                  <c:v>conrol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'summary of vinc &amp; cntrl'!$AC$19:$AC$22</c:f>
                <c:numCache>
                  <c:formatCode>General</c:formatCode>
                  <c:ptCount val="4"/>
                  <c:pt idx="0">
                    <c:v>0.33366118153994</c:v>
                  </c:pt>
                  <c:pt idx="1">
                    <c:v>0.551470640436458</c:v>
                  </c:pt>
                  <c:pt idx="2">
                    <c:v>0.178298420297526</c:v>
                  </c:pt>
                  <c:pt idx="3">
                    <c:v>0.0468152505941599</c:v>
                  </c:pt>
                </c:numCache>
              </c:numRef>
            </c:plus>
            <c:minus>
              <c:numRef>
                <c:f>'summary of vinc &amp; cntrl'!$AC$19:$AC$22</c:f>
                <c:numCache>
                  <c:formatCode>General</c:formatCode>
                  <c:ptCount val="4"/>
                  <c:pt idx="0">
                    <c:v>0.33366118153994</c:v>
                  </c:pt>
                  <c:pt idx="1">
                    <c:v>0.551470640436458</c:v>
                  </c:pt>
                  <c:pt idx="2">
                    <c:v>0.178298420297526</c:v>
                  </c:pt>
                  <c:pt idx="3">
                    <c:v>0.0468152505941599</c:v>
                  </c:pt>
                </c:numCache>
              </c:numRef>
            </c:minus>
          </c:errBars>
          <c:cat>
            <c:strRef>
              <c:f>'summary of vinc &amp; cntrl'!$Y$19:$Y$22</c:f>
              <c:strCache>
                <c:ptCount val="4"/>
                <c:pt idx="0">
                  <c:v>hexokinase (intron)</c:v>
                </c:pt>
                <c:pt idx="1">
                  <c:v>phosducin (EST)</c:v>
                </c:pt>
                <c:pt idx="2">
                  <c:v>disintegrin metalloprotease</c:v>
                </c:pt>
                <c:pt idx="3">
                  <c:v>BAC</c:v>
                </c:pt>
              </c:strCache>
            </c:strRef>
          </c:cat>
          <c:val>
            <c:numRef>
              <c:f>'summary of vinc &amp; cntrl'!$AA$19:$AA$22</c:f>
              <c:numCache>
                <c:formatCode>0%</c:formatCode>
                <c:ptCount val="4"/>
                <c:pt idx="0">
                  <c:v>0.646327189772446</c:v>
                </c:pt>
                <c:pt idx="1">
                  <c:v>0.460337225442966</c:v>
                </c:pt>
                <c:pt idx="2">
                  <c:v>0.17357261516002</c:v>
                </c:pt>
                <c:pt idx="3">
                  <c:v>0.0809421696602417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427672"/>
        <c:axId val="466536216"/>
      </c:barChart>
      <c:catAx>
        <c:axId val="466427672"/>
        <c:scaling>
          <c:orientation val="minMax"/>
        </c:scaling>
        <c:delete val="0"/>
        <c:axPos val="b"/>
        <c:majorTickMark val="out"/>
        <c:minorTickMark val="none"/>
        <c:tickLblPos val="nextTo"/>
        <c:crossAx val="466536216"/>
        <c:crosses val="autoZero"/>
        <c:auto val="1"/>
        <c:lblAlgn val="ctr"/>
        <c:lblOffset val="100"/>
        <c:noMultiLvlLbl val="0"/>
      </c:catAx>
      <c:valAx>
        <c:axId val="4665362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66427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127000</xdr:colOff>
      <xdr:row>17</xdr:row>
      <xdr:rowOff>69850</xdr:rowOff>
    </xdr:from>
    <xdr:to>
      <xdr:col>21</xdr:col>
      <xdr:colOff>25400</xdr:colOff>
      <xdr:row>32</xdr:row>
      <xdr:rowOff>146050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5"/>
  <sheetViews>
    <sheetView workbookViewId="0">
      <pane ySplit="4" topLeftCell="A5" activePane="bottomLeft" state="frozen"/>
      <selection pane="bottomLeft" activeCell="S38" sqref="S38"/>
    </sheetView>
  </sheetViews>
  <sheetFormatPr baseColWidth="10" defaultColWidth="8.83203125" defaultRowHeight="14" x14ac:dyDescent="0"/>
  <cols>
    <col min="2" max="2" width="28.83203125" customWidth="1"/>
    <col min="3" max="5" width="11.6640625" customWidth="1"/>
    <col min="6" max="6" width="9.6640625" customWidth="1"/>
    <col min="7" max="9" width="11.6640625" customWidth="1"/>
    <col min="10" max="10" width="9.6640625" customWidth="1"/>
    <col min="11" max="13" width="11.6640625" customWidth="1"/>
    <col min="14" max="14" width="9.6640625" customWidth="1"/>
    <col min="15" max="17" width="11.6640625" customWidth="1"/>
  </cols>
  <sheetData>
    <row r="2" spans="1:17" ht="18">
      <c r="A2" s="2" t="s">
        <v>0</v>
      </c>
      <c r="B2" s="2"/>
      <c r="C2" s="72" t="s">
        <v>165</v>
      </c>
      <c r="D2" s="72"/>
      <c r="E2" s="72"/>
      <c r="F2" s="2"/>
      <c r="G2" s="73" t="s">
        <v>166</v>
      </c>
      <c r="H2" s="73"/>
      <c r="I2" s="73"/>
      <c r="J2" s="2"/>
      <c r="K2" s="74" t="s">
        <v>167</v>
      </c>
      <c r="L2" s="74"/>
      <c r="M2" s="74"/>
      <c r="N2" s="2"/>
      <c r="O2" s="75" t="s">
        <v>168</v>
      </c>
      <c r="P2" s="75"/>
      <c r="Q2" s="75"/>
    </row>
    <row r="3" spans="1:17" ht="15" thickBot="1">
      <c r="A3" s="3" t="s">
        <v>156</v>
      </c>
      <c r="B3" s="4"/>
      <c r="C3" s="5" t="s">
        <v>157</v>
      </c>
      <c r="D3" s="6" t="s">
        <v>158</v>
      </c>
      <c r="E3" s="7" t="s">
        <v>159</v>
      </c>
      <c r="F3" s="8"/>
      <c r="G3" s="5" t="s">
        <v>157</v>
      </c>
      <c r="H3" s="6" t="s">
        <v>158</v>
      </c>
      <c r="I3" s="7" t="s">
        <v>159</v>
      </c>
      <c r="J3" s="8"/>
      <c r="K3" s="5" t="s">
        <v>157</v>
      </c>
      <c r="L3" s="6" t="s">
        <v>158</v>
      </c>
      <c r="M3" s="7" t="s">
        <v>159</v>
      </c>
      <c r="N3" s="8"/>
      <c r="O3" s="5" t="s">
        <v>157</v>
      </c>
      <c r="P3" s="6" t="s">
        <v>158</v>
      </c>
      <c r="Q3" s="7" t="s">
        <v>159</v>
      </c>
    </row>
    <row r="4" spans="1:17">
      <c r="A4" s="12" t="s">
        <v>169</v>
      </c>
      <c r="B4" s="13"/>
      <c r="C4" s="76">
        <v>625</v>
      </c>
      <c r="D4" s="76"/>
      <c r="E4" s="76"/>
      <c r="F4" s="13"/>
      <c r="G4" s="76">
        <v>302</v>
      </c>
      <c r="H4" s="76"/>
      <c r="I4" s="76"/>
      <c r="J4" s="13"/>
      <c r="K4" s="76">
        <v>329</v>
      </c>
      <c r="L4" s="76"/>
      <c r="M4" s="76"/>
      <c r="N4" s="13"/>
      <c r="O4" s="76">
        <v>550</v>
      </c>
      <c r="P4" s="76"/>
      <c r="Q4" s="76"/>
    </row>
    <row r="6" spans="1:17">
      <c r="A6" t="s">
        <v>1</v>
      </c>
      <c r="C6" s="9" t="s">
        <v>170</v>
      </c>
      <c r="D6" s="9" t="s">
        <v>170</v>
      </c>
      <c r="E6" s="9" t="s">
        <v>170</v>
      </c>
      <c r="F6" s="9"/>
      <c r="G6" s="9" t="s">
        <v>170</v>
      </c>
      <c r="H6" s="9" t="s">
        <v>170</v>
      </c>
      <c r="I6" s="9" t="s">
        <v>170</v>
      </c>
      <c r="J6" s="9"/>
      <c r="K6" s="9" t="s">
        <v>170</v>
      </c>
      <c r="L6" s="9" t="s">
        <v>170</v>
      </c>
      <c r="M6" s="9" t="s">
        <v>170</v>
      </c>
      <c r="N6" s="9"/>
      <c r="O6" s="9" t="s">
        <v>170</v>
      </c>
      <c r="P6" s="9" t="s">
        <v>170</v>
      </c>
      <c r="Q6" s="9" t="s">
        <v>170</v>
      </c>
    </row>
    <row r="7" spans="1:17">
      <c r="A7" t="s">
        <v>2</v>
      </c>
      <c r="C7" s="9">
        <v>20130412</v>
      </c>
      <c r="D7" s="9">
        <v>20130412</v>
      </c>
      <c r="E7" s="9">
        <v>20130412</v>
      </c>
      <c r="F7" s="9"/>
      <c r="G7" s="9">
        <v>20130412</v>
      </c>
      <c r="H7" s="9">
        <v>20130412</v>
      </c>
      <c r="I7" s="9">
        <v>20130412</v>
      </c>
      <c r="J7" s="9"/>
      <c r="K7" s="9">
        <v>20130412</v>
      </c>
      <c r="L7" s="9">
        <v>20130412</v>
      </c>
      <c r="M7" s="9">
        <v>20130412</v>
      </c>
      <c r="N7" s="9"/>
      <c r="O7" s="9">
        <v>20130412</v>
      </c>
      <c r="P7" s="9">
        <v>20130412</v>
      </c>
      <c r="Q7" s="9">
        <v>20130412</v>
      </c>
    </row>
    <row r="8" spans="1:17">
      <c r="A8" t="s">
        <v>3</v>
      </c>
      <c r="C8" s="9">
        <v>20130412</v>
      </c>
      <c r="D8" s="9">
        <v>20130412</v>
      </c>
      <c r="E8" s="9">
        <v>20130412</v>
      </c>
      <c r="F8" s="9"/>
      <c r="G8" s="9">
        <v>20130412</v>
      </c>
      <c r="H8" s="9">
        <v>20130412</v>
      </c>
      <c r="I8" s="9">
        <v>20130412</v>
      </c>
      <c r="J8" s="9"/>
      <c r="K8" s="9">
        <v>20130412</v>
      </c>
      <c r="L8" s="9">
        <v>20130412</v>
      </c>
      <c r="M8" s="9">
        <v>20130412</v>
      </c>
      <c r="N8" s="9"/>
      <c r="O8" s="9">
        <v>20130412</v>
      </c>
      <c r="P8" s="9">
        <v>20130412</v>
      </c>
      <c r="Q8" s="9">
        <v>20130412</v>
      </c>
    </row>
    <row r="9" spans="1:17">
      <c r="A9" t="s">
        <v>4</v>
      </c>
      <c r="C9" s="9" t="s">
        <v>171</v>
      </c>
      <c r="D9" s="9" t="s">
        <v>171</v>
      </c>
      <c r="E9" s="9" t="s">
        <v>171</v>
      </c>
      <c r="F9" s="9"/>
      <c r="G9" s="9" t="s">
        <v>171</v>
      </c>
      <c r="H9" s="9" t="s">
        <v>171</v>
      </c>
      <c r="I9" s="9" t="s">
        <v>171</v>
      </c>
      <c r="J9" s="9"/>
      <c r="K9" s="9" t="s">
        <v>171</v>
      </c>
      <c r="L9" s="9" t="s">
        <v>171</v>
      </c>
      <c r="M9" s="9" t="s">
        <v>171</v>
      </c>
      <c r="N9" s="9"/>
      <c r="O9" s="9" t="s">
        <v>171</v>
      </c>
      <c r="P9" s="9" t="s">
        <v>171</v>
      </c>
      <c r="Q9" s="9" t="s">
        <v>171</v>
      </c>
    </row>
    <row r="10" spans="1:17">
      <c r="A10" t="s">
        <v>5</v>
      </c>
      <c r="C10" s="9" t="s">
        <v>6</v>
      </c>
      <c r="D10" s="9" t="s">
        <v>6</v>
      </c>
      <c r="E10" s="9" t="s">
        <v>6</v>
      </c>
      <c r="F10" s="9"/>
      <c r="G10" s="9" t="s">
        <v>6</v>
      </c>
      <c r="H10" s="9" t="s">
        <v>6</v>
      </c>
      <c r="I10" s="9" t="s">
        <v>6</v>
      </c>
      <c r="J10" s="9"/>
      <c r="K10" s="9" t="s">
        <v>6</v>
      </c>
      <c r="L10" s="9" t="s">
        <v>6</v>
      </c>
      <c r="M10" s="9" t="s">
        <v>6</v>
      </c>
      <c r="N10" s="9"/>
      <c r="O10" s="9" t="s">
        <v>6</v>
      </c>
      <c r="P10" s="9" t="s">
        <v>6</v>
      </c>
      <c r="Q10" s="9" t="s">
        <v>6</v>
      </c>
    </row>
    <row r="11" spans="1:17" s="19" customFormat="1">
      <c r="A11" s="19" t="s">
        <v>7</v>
      </c>
      <c r="C11" s="20">
        <v>1</v>
      </c>
      <c r="D11" s="20">
        <v>5</v>
      </c>
      <c r="E11" s="20">
        <v>9</v>
      </c>
      <c r="F11" s="20"/>
      <c r="G11" s="20">
        <v>2</v>
      </c>
      <c r="H11" s="20">
        <v>6</v>
      </c>
      <c r="I11" s="20">
        <v>10</v>
      </c>
      <c r="J11" s="20"/>
      <c r="K11" s="20">
        <v>3</v>
      </c>
      <c r="L11" s="20">
        <v>7</v>
      </c>
      <c r="M11" s="20">
        <v>11</v>
      </c>
      <c r="N11" s="20"/>
      <c r="O11" s="20">
        <v>4</v>
      </c>
      <c r="P11" s="20">
        <v>8</v>
      </c>
      <c r="Q11" s="20">
        <v>12</v>
      </c>
    </row>
    <row r="12" spans="1:17">
      <c r="A12" t="s">
        <v>8</v>
      </c>
      <c r="C12" s="9">
        <v>280</v>
      </c>
      <c r="D12" s="9">
        <v>280</v>
      </c>
      <c r="E12" s="9">
        <v>280</v>
      </c>
      <c r="F12" s="9"/>
      <c r="G12" s="9">
        <v>280</v>
      </c>
      <c r="H12" s="9">
        <v>280</v>
      </c>
      <c r="I12" s="9">
        <v>280</v>
      </c>
      <c r="J12" s="9"/>
      <c r="K12" s="9">
        <v>280</v>
      </c>
      <c r="L12" s="9">
        <v>280</v>
      </c>
      <c r="M12" s="9">
        <v>280</v>
      </c>
      <c r="N12" s="9"/>
      <c r="O12" s="9">
        <v>280</v>
      </c>
      <c r="P12" s="9">
        <v>280</v>
      </c>
      <c r="Q12" s="9">
        <v>280</v>
      </c>
    </row>
    <row r="13" spans="1:17">
      <c r="A13" t="s">
        <v>9</v>
      </c>
      <c r="C13" s="9">
        <v>280</v>
      </c>
      <c r="D13" s="9">
        <v>280</v>
      </c>
      <c r="E13" s="9">
        <v>280</v>
      </c>
      <c r="F13" s="9"/>
      <c r="G13" s="9">
        <v>280</v>
      </c>
      <c r="H13" s="9">
        <v>280</v>
      </c>
      <c r="I13" s="9">
        <v>280</v>
      </c>
      <c r="J13" s="9"/>
      <c r="K13" s="9">
        <v>265</v>
      </c>
      <c r="L13" s="9">
        <v>280</v>
      </c>
      <c r="M13" s="9">
        <v>280</v>
      </c>
      <c r="N13" s="9"/>
      <c r="O13" s="9">
        <v>280</v>
      </c>
      <c r="P13" s="9">
        <v>280</v>
      </c>
      <c r="Q13" s="9">
        <v>280</v>
      </c>
    </row>
    <row r="14" spans="1:17">
      <c r="A14" t="s">
        <v>10</v>
      </c>
      <c r="C14" s="9">
        <v>280</v>
      </c>
      <c r="D14" s="9">
        <v>280</v>
      </c>
      <c r="E14" s="9">
        <v>280</v>
      </c>
      <c r="F14" s="9"/>
      <c r="G14" s="9">
        <v>280</v>
      </c>
      <c r="H14" s="9">
        <v>280</v>
      </c>
      <c r="I14" s="9">
        <v>280</v>
      </c>
      <c r="J14" s="9"/>
      <c r="K14" s="9">
        <v>280</v>
      </c>
      <c r="L14" s="9">
        <v>280</v>
      </c>
      <c r="M14" s="9">
        <v>280</v>
      </c>
      <c r="N14" s="9"/>
      <c r="O14" s="9">
        <v>280</v>
      </c>
      <c r="P14" s="9">
        <v>280</v>
      </c>
      <c r="Q14" s="9">
        <v>280</v>
      </c>
    </row>
    <row r="15" spans="1:17">
      <c r="A15" t="s">
        <v>11</v>
      </c>
      <c r="C15" s="9">
        <v>1</v>
      </c>
      <c r="D15" s="9">
        <v>1</v>
      </c>
      <c r="E15" s="9">
        <v>1</v>
      </c>
      <c r="F15" s="9"/>
      <c r="G15" s="9">
        <v>1</v>
      </c>
      <c r="H15" s="9">
        <v>1</v>
      </c>
      <c r="I15" s="9">
        <v>1</v>
      </c>
      <c r="J15" s="9"/>
      <c r="K15" s="9">
        <v>0.94599999999999995</v>
      </c>
      <c r="L15" s="9">
        <v>1</v>
      </c>
      <c r="M15" s="9">
        <v>1</v>
      </c>
      <c r="N15" s="9"/>
      <c r="O15" s="9">
        <v>1</v>
      </c>
      <c r="P15" s="9">
        <v>1</v>
      </c>
      <c r="Q15" s="9">
        <v>1</v>
      </c>
    </row>
    <row r="16" spans="1:17">
      <c r="A16" t="s">
        <v>12</v>
      </c>
      <c r="C16" s="9">
        <v>2</v>
      </c>
      <c r="D16" s="9">
        <v>2</v>
      </c>
      <c r="E16" s="9">
        <v>2</v>
      </c>
      <c r="F16" s="9"/>
      <c r="G16" s="9">
        <v>2</v>
      </c>
      <c r="H16" s="9">
        <v>2</v>
      </c>
      <c r="I16" s="9">
        <v>2</v>
      </c>
      <c r="J16" s="9"/>
      <c r="K16" s="9">
        <v>2</v>
      </c>
      <c r="L16" s="9">
        <v>2</v>
      </c>
      <c r="M16" s="9">
        <v>2</v>
      </c>
      <c r="N16" s="9"/>
      <c r="O16" s="9">
        <v>2</v>
      </c>
      <c r="P16" s="9">
        <v>2</v>
      </c>
      <c r="Q16" s="9">
        <v>2</v>
      </c>
    </row>
    <row r="17" spans="1:17">
      <c r="A17" t="s">
        <v>13</v>
      </c>
      <c r="C17" s="9" t="s">
        <v>14</v>
      </c>
      <c r="D17" s="9" t="s">
        <v>14</v>
      </c>
      <c r="E17" s="9" t="s">
        <v>14</v>
      </c>
      <c r="F17" s="9"/>
      <c r="G17" s="9" t="s">
        <v>14</v>
      </c>
      <c r="H17" s="9" t="s">
        <v>14</v>
      </c>
      <c r="I17" s="9" t="s">
        <v>14</v>
      </c>
      <c r="J17" s="9"/>
      <c r="K17" s="9" t="s">
        <v>14</v>
      </c>
      <c r="L17" s="9" t="s">
        <v>14</v>
      </c>
      <c r="M17" s="9" t="s">
        <v>14</v>
      </c>
      <c r="N17" s="9"/>
      <c r="O17" s="9" t="s">
        <v>14</v>
      </c>
      <c r="P17" s="9" t="s">
        <v>14</v>
      </c>
      <c r="Q17" s="9" t="s">
        <v>14</v>
      </c>
    </row>
    <row r="18" spans="1:17">
      <c r="A18" t="s">
        <v>15</v>
      </c>
      <c r="C18" s="9">
        <v>0.17</v>
      </c>
      <c r="D18" s="9">
        <v>0.12</v>
      </c>
      <c r="E18" s="9">
        <v>0.1</v>
      </c>
      <c r="F18" s="9"/>
      <c r="G18" s="9">
        <v>0.12</v>
      </c>
      <c r="H18" s="9">
        <v>0.1</v>
      </c>
      <c r="I18" s="9">
        <v>0.09</v>
      </c>
      <c r="J18" s="9"/>
      <c r="K18" s="9">
        <v>0.14000000000000001</v>
      </c>
      <c r="L18" s="9">
        <v>0.1</v>
      </c>
      <c r="M18" s="9">
        <v>0.09</v>
      </c>
      <c r="N18" s="9"/>
      <c r="O18" s="9">
        <v>0.23</v>
      </c>
      <c r="P18" s="9">
        <v>0.13</v>
      </c>
      <c r="Q18" s="9">
        <v>0.12</v>
      </c>
    </row>
    <row r="19" spans="1:17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>
      <c r="A20" t="s">
        <v>128</v>
      </c>
      <c r="B20" t="s">
        <v>129</v>
      </c>
      <c r="C20" s="10">
        <v>10764</v>
      </c>
      <c r="D20" s="10">
        <v>14495</v>
      </c>
      <c r="E20" s="10">
        <v>13949</v>
      </c>
      <c r="F20" s="10"/>
      <c r="G20" s="10">
        <v>8965</v>
      </c>
      <c r="H20" s="10">
        <v>11689</v>
      </c>
      <c r="I20" s="10">
        <v>11950</v>
      </c>
      <c r="J20" s="10"/>
      <c r="K20" s="10">
        <v>12275</v>
      </c>
      <c r="L20" s="10">
        <v>12667</v>
      </c>
      <c r="M20" s="10">
        <v>12066</v>
      </c>
      <c r="N20" s="10"/>
      <c r="O20" s="10">
        <v>10911</v>
      </c>
      <c r="P20" s="10">
        <v>12238</v>
      </c>
      <c r="Q20" s="10">
        <v>12651</v>
      </c>
    </row>
    <row r="21" spans="1:17">
      <c r="A21" t="s">
        <v>130</v>
      </c>
      <c r="B21" t="s">
        <v>131</v>
      </c>
      <c r="C21" s="10">
        <v>3310</v>
      </c>
      <c r="D21" s="10">
        <v>4300</v>
      </c>
      <c r="E21" s="10">
        <v>4339</v>
      </c>
      <c r="F21" s="10"/>
      <c r="G21" s="10">
        <v>2371</v>
      </c>
      <c r="H21" s="10">
        <v>3656</v>
      </c>
      <c r="I21" s="10">
        <v>3705</v>
      </c>
      <c r="J21" s="10"/>
      <c r="K21" s="10">
        <v>3782</v>
      </c>
      <c r="L21" s="10">
        <v>3898</v>
      </c>
      <c r="M21" s="10">
        <v>3681</v>
      </c>
      <c r="N21" s="10"/>
      <c r="O21" s="10">
        <v>3422</v>
      </c>
      <c r="P21" s="10">
        <v>3699</v>
      </c>
      <c r="Q21" s="10">
        <v>4031</v>
      </c>
    </row>
    <row r="22" spans="1:17">
      <c r="A22" t="s">
        <v>132</v>
      </c>
      <c r="B22" t="s">
        <v>133</v>
      </c>
      <c r="C22" s="10">
        <v>450</v>
      </c>
      <c r="D22" s="10">
        <v>587</v>
      </c>
      <c r="E22" s="10">
        <v>535</v>
      </c>
      <c r="F22" s="10"/>
      <c r="G22" s="10">
        <v>341</v>
      </c>
      <c r="H22" s="10">
        <v>475</v>
      </c>
      <c r="I22" s="10">
        <v>459</v>
      </c>
      <c r="J22" s="10"/>
      <c r="K22" s="10">
        <v>508</v>
      </c>
      <c r="L22" s="10">
        <v>534</v>
      </c>
      <c r="M22" s="10">
        <v>533</v>
      </c>
      <c r="N22" s="10"/>
      <c r="O22" s="10">
        <v>453</v>
      </c>
      <c r="P22" s="10">
        <v>500</v>
      </c>
      <c r="Q22" s="10">
        <v>497</v>
      </c>
    </row>
    <row r="23" spans="1:17">
      <c r="A23" t="s">
        <v>134</v>
      </c>
      <c r="B23" t="s">
        <v>135</v>
      </c>
      <c r="C23" s="10">
        <v>106</v>
      </c>
      <c r="D23" s="10">
        <v>115</v>
      </c>
      <c r="E23" s="10">
        <v>120</v>
      </c>
      <c r="F23" s="10"/>
      <c r="G23" s="10">
        <v>64</v>
      </c>
      <c r="H23" s="10">
        <v>98</v>
      </c>
      <c r="I23" s="10">
        <v>111</v>
      </c>
      <c r="J23" s="10"/>
      <c r="K23" s="10">
        <v>115</v>
      </c>
      <c r="L23" s="10">
        <v>114</v>
      </c>
      <c r="M23" s="10">
        <v>102</v>
      </c>
      <c r="N23" s="10"/>
      <c r="O23" s="10">
        <v>89</v>
      </c>
      <c r="P23" s="10">
        <v>89</v>
      </c>
      <c r="Q23" s="10">
        <v>89</v>
      </c>
    </row>
    <row r="24" spans="1:17">
      <c r="A24" t="s">
        <v>136</v>
      </c>
      <c r="B24" t="s">
        <v>137</v>
      </c>
      <c r="C24" s="10">
        <v>88</v>
      </c>
      <c r="D24" s="10">
        <v>106</v>
      </c>
      <c r="E24" s="10">
        <v>96</v>
      </c>
      <c r="F24" s="10"/>
      <c r="G24" s="10">
        <v>71</v>
      </c>
      <c r="H24" s="10">
        <v>82</v>
      </c>
      <c r="I24" s="10">
        <v>93</v>
      </c>
      <c r="J24" s="10"/>
      <c r="K24" s="10">
        <v>89</v>
      </c>
      <c r="L24" s="10">
        <v>91</v>
      </c>
      <c r="M24" s="10">
        <v>75</v>
      </c>
      <c r="N24" s="10"/>
      <c r="O24" s="10">
        <v>84</v>
      </c>
      <c r="P24" s="10">
        <v>92</v>
      </c>
      <c r="Q24" s="10">
        <v>88</v>
      </c>
    </row>
    <row r="25" spans="1:17">
      <c r="A25" t="s">
        <v>138</v>
      </c>
      <c r="B25" t="s">
        <v>139</v>
      </c>
      <c r="C25" s="10">
        <v>13</v>
      </c>
      <c r="D25" s="10">
        <v>26</v>
      </c>
      <c r="E25" s="10">
        <v>22</v>
      </c>
      <c r="F25" s="10"/>
      <c r="G25" s="10">
        <v>15</v>
      </c>
      <c r="H25" s="10">
        <v>10</v>
      </c>
      <c r="I25" s="10">
        <v>20</v>
      </c>
      <c r="J25" s="10"/>
      <c r="K25" s="10">
        <v>14</v>
      </c>
      <c r="L25" s="10">
        <v>23</v>
      </c>
      <c r="M25" s="10">
        <v>18</v>
      </c>
      <c r="N25" s="10"/>
      <c r="O25" s="10">
        <v>14</v>
      </c>
      <c r="P25" s="10">
        <v>22</v>
      </c>
      <c r="Q25" s="10">
        <v>26</v>
      </c>
    </row>
    <row r="26" spans="1:17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>
      <c r="A27" t="s">
        <v>140</v>
      </c>
      <c r="B27" t="s">
        <v>141</v>
      </c>
      <c r="C27" s="10">
        <v>2</v>
      </c>
      <c r="D27" s="10">
        <v>1</v>
      </c>
      <c r="E27" s="10">
        <v>2</v>
      </c>
      <c r="F27" s="10"/>
      <c r="G27" s="10">
        <v>3</v>
      </c>
      <c r="H27" s="10">
        <v>0</v>
      </c>
      <c r="I27" s="10">
        <v>1</v>
      </c>
      <c r="J27" s="10"/>
      <c r="K27" s="10">
        <v>3</v>
      </c>
      <c r="L27" s="10">
        <v>0</v>
      </c>
      <c r="M27" s="10">
        <v>3</v>
      </c>
      <c r="N27" s="10"/>
      <c r="O27" s="10">
        <v>0</v>
      </c>
      <c r="P27" s="10">
        <v>2</v>
      </c>
      <c r="Q27" s="10">
        <v>1</v>
      </c>
    </row>
    <row r="28" spans="1:17">
      <c r="A28" t="s">
        <v>142</v>
      </c>
      <c r="B28" t="s">
        <v>143</v>
      </c>
      <c r="C28" s="10">
        <v>5</v>
      </c>
      <c r="D28" s="10">
        <v>1</v>
      </c>
      <c r="E28" s="10">
        <v>3</v>
      </c>
      <c r="F28" s="10"/>
      <c r="G28" s="10">
        <v>7</v>
      </c>
      <c r="H28" s="10">
        <v>1</v>
      </c>
      <c r="I28" s="10">
        <v>2</v>
      </c>
      <c r="J28" s="10"/>
      <c r="K28" s="10">
        <v>4</v>
      </c>
      <c r="L28" s="10">
        <v>2</v>
      </c>
      <c r="M28" s="10">
        <v>3</v>
      </c>
      <c r="N28" s="10"/>
      <c r="O28" s="10">
        <v>12</v>
      </c>
      <c r="P28" s="10">
        <v>2</v>
      </c>
      <c r="Q28" s="10">
        <v>1</v>
      </c>
    </row>
    <row r="29" spans="1:17">
      <c r="A29" t="s">
        <v>144</v>
      </c>
      <c r="B29" t="s">
        <v>145</v>
      </c>
      <c r="C29" s="10">
        <v>3</v>
      </c>
      <c r="D29" s="10">
        <v>3</v>
      </c>
      <c r="E29" s="10">
        <v>0</v>
      </c>
      <c r="F29" s="10"/>
      <c r="G29" s="10">
        <v>5</v>
      </c>
      <c r="H29" s="10">
        <v>0</v>
      </c>
      <c r="I29" s="10">
        <v>1</v>
      </c>
      <c r="J29" s="10"/>
      <c r="K29" s="10">
        <v>1</v>
      </c>
      <c r="L29" s="10">
        <v>3</v>
      </c>
      <c r="M29" s="10">
        <v>3</v>
      </c>
      <c r="N29" s="10"/>
      <c r="O29" s="10">
        <v>5</v>
      </c>
      <c r="P29" s="10">
        <v>6</v>
      </c>
      <c r="Q29" s="10">
        <v>2</v>
      </c>
    </row>
    <row r="30" spans="1:17">
      <c r="A30" t="s">
        <v>146</v>
      </c>
      <c r="B30" t="s">
        <v>147</v>
      </c>
      <c r="C30" s="10">
        <v>2</v>
      </c>
      <c r="D30" s="10">
        <v>1</v>
      </c>
      <c r="E30" s="10">
        <v>2</v>
      </c>
      <c r="F30" s="10"/>
      <c r="G30" s="10">
        <v>9</v>
      </c>
      <c r="H30" s="10">
        <v>3</v>
      </c>
      <c r="I30" s="10">
        <v>1</v>
      </c>
      <c r="J30" s="10"/>
      <c r="K30" s="10">
        <v>2</v>
      </c>
      <c r="L30" s="10">
        <v>1</v>
      </c>
      <c r="M30" s="10">
        <v>0</v>
      </c>
      <c r="N30" s="10"/>
      <c r="O30" s="10">
        <v>5</v>
      </c>
      <c r="P30" s="10">
        <v>5</v>
      </c>
      <c r="Q30" s="10">
        <v>2</v>
      </c>
    </row>
    <row r="31" spans="1:17">
      <c r="A31" t="s">
        <v>148</v>
      </c>
      <c r="B31" t="s">
        <v>149</v>
      </c>
      <c r="C31" s="10">
        <v>4</v>
      </c>
      <c r="D31" s="10">
        <v>5</v>
      </c>
      <c r="E31" s="10">
        <v>1</v>
      </c>
      <c r="F31" s="10"/>
      <c r="G31" s="10">
        <v>4</v>
      </c>
      <c r="H31" s="10">
        <v>0</v>
      </c>
      <c r="I31" s="10">
        <v>2</v>
      </c>
      <c r="J31" s="10"/>
      <c r="K31" s="10">
        <v>1</v>
      </c>
      <c r="L31" s="10">
        <v>1</v>
      </c>
      <c r="M31" s="10">
        <v>0</v>
      </c>
      <c r="N31" s="10"/>
      <c r="O31" s="10">
        <v>7</v>
      </c>
      <c r="P31" s="10">
        <v>3</v>
      </c>
      <c r="Q31" s="10">
        <v>2</v>
      </c>
    </row>
    <row r="32" spans="1:17">
      <c r="A32" t="s">
        <v>150</v>
      </c>
      <c r="B32" t="s">
        <v>151</v>
      </c>
      <c r="C32" s="10">
        <v>3</v>
      </c>
      <c r="D32" s="10">
        <v>1</v>
      </c>
      <c r="E32" s="10">
        <v>3</v>
      </c>
      <c r="F32" s="10"/>
      <c r="G32" s="10">
        <v>4</v>
      </c>
      <c r="H32" s="10">
        <v>0</v>
      </c>
      <c r="I32" s="10">
        <v>3</v>
      </c>
      <c r="J32" s="10"/>
      <c r="K32" s="10">
        <v>2</v>
      </c>
      <c r="L32" s="10">
        <v>2</v>
      </c>
      <c r="M32" s="10">
        <v>2</v>
      </c>
      <c r="N32" s="10"/>
      <c r="O32" s="10">
        <v>2</v>
      </c>
      <c r="P32" s="10">
        <v>1</v>
      </c>
      <c r="Q32" s="10">
        <v>0</v>
      </c>
    </row>
    <row r="33" spans="1:17">
      <c r="A33" t="s">
        <v>152</v>
      </c>
      <c r="B33" t="s">
        <v>153</v>
      </c>
      <c r="C33" s="10">
        <v>1</v>
      </c>
      <c r="D33" s="10">
        <v>2</v>
      </c>
      <c r="E33" s="10">
        <v>3</v>
      </c>
      <c r="F33" s="10"/>
      <c r="G33" s="10">
        <v>1</v>
      </c>
      <c r="H33" s="10">
        <v>1</v>
      </c>
      <c r="I33" s="10">
        <v>0</v>
      </c>
      <c r="J33" s="10"/>
      <c r="K33" s="10">
        <v>0</v>
      </c>
      <c r="L33" s="10">
        <v>0</v>
      </c>
      <c r="M33" s="10">
        <v>1</v>
      </c>
      <c r="N33" s="10"/>
      <c r="O33" s="10">
        <v>3</v>
      </c>
      <c r="P33" s="10">
        <v>3</v>
      </c>
      <c r="Q33" s="10">
        <v>0</v>
      </c>
    </row>
    <row r="34" spans="1:17">
      <c r="A34" t="s">
        <v>154</v>
      </c>
      <c r="B34" t="s">
        <v>155</v>
      </c>
      <c r="C34" s="10">
        <v>4</v>
      </c>
      <c r="D34" s="10">
        <v>2</v>
      </c>
      <c r="E34" s="10">
        <v>1</v>
      </c>
      <c r="F34" s="10"/>
      <c r="G34" s="10">
        <v>11</v>
      </c>
      <c r="H34" s="10">
        <v>1</v>
      </c>
      <c r="I34" s="10">
        <v>4</v>
      </c>
      <c r="J34" s="10"/>
      <c r="K34" s="10">
        <v>1</v>
      </c>
      <c r="L34" s="10">
        <v>1</v>
      </c>
      <c r="M34" s="10">
        <v>4</v>
      </c>
      <c r="N34" s="10"/>
      <c r="O34" s="10">
        <v>7</v>
      </c>
      <c r="P34" s="10">
        <v>2</v>
      </c>
      <c r="Q34" s="10">
        <v>1</v>
      </c>
    </row>
    <row r="35" spans="1:17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>
      <c r="A36" t="s">
        <v>16</v>
      </c>
      <c r="B36" t="s">
        <v>17</v>
      </c>
      <c r="C36" s="10">
        <v>15</v>
      </c>
      <c r="D36" s="10">
        <v>9</v>
      </c>
      <c r="E36" s="10">
        <v>3</v>
      </c>
      <c r="F36" s="10"/>
      <c r="G36" s="10">
        <v>2</v>
      </c>
      <c r="H36" s="10">
        <v>3</v>
      </c>
      <c r="I36" s="10">
        <v>0</v>
      </c>
      <c r="J36" s="10"/>
      <c r="K36" s="10">
        <v>2</v>
      </c>
      <c r="L36" s="10">
        <v>2</v>
      </c>
      <c r="M36" s="10">
        <v>3</v>
      </c>
      <c r="N36" s="10"/>
      <c r="O36" s="10">
        <v>5</v>
      </c>
      <c r="P36" s="10">
        <v>2</v>
      </c>
      <c r="Q36" s="10">
        <v>2</v>
      </c>
    </row>
    <row r="37" spans="1:17">
      <c r="A37" t="s">
        <v>18</v>
      </c>
      <c r="B37" t="s">
        <v>19</v>
      </c>
      <c r="C37" s="10">
        <v>11</v>
      </c>
      <c r="D37" s="10">
        <v>1</v>
      </c>
      <c r="E37" s="10">
        <v>0</v>
      </c>
      <c r="F37" s="10"/>
      <c r="G37" s="10">
        <v>88</v>
      </c>
      <c r="H37" s="10">
        <v>4</v>
      </c>
      <c r="I37" s="10">
        <v>7</v>
      </c>
      <c r="J37" s="10"/>
      <c r="K37" s="10">
        <v>126</v>
      </c>
      <c r="L37" s="10">
        <v>3</v>
      </c>
      <c r="M37" s="10">
        <v>9</v>
      </c>
      <c r="N37" s="10"/>
      <c r="O37" s="10">
        <v>152</v>
      </c>
      <c r="P37" s="10">
        <v>16</v>
      </c>
      <c r="Q37" s="10">
        <v>5</v>
      </c>
    </row>
    <row r="38" spans="1:17">
      <c r="A38" t="s">
        <v>20</v>
      </c>
      <c r="B38" t="s">
        <v>21</v>
      </c>
      <c r="C38" s="10">
        <v>4066</v>
      </c>
      <c r="D38" s="10">
        <v>663</v>
      </c>
      <c r="E38" s="10">
        <v>616</v>
      </c>
      <c r="F38" s="10"/>
      <c r="G38" s="10">
        <v>2149</v>
      </c>
      <c r="H38" s="10">
        <v>628</v>
      </c>
      <c r="I38" s="10">
        <v>646</v>
      </c>
      <c r="J38" s="10"/>
      <c r="K38" s="10">
        <v>2740</v>
      </c>
      <c r="L38" s="10">
        <v>752</v>
      </c>
      <c r="M38" s="10">
        <v>642</v>
      </c>
      <c r="N38" s="10"/>
      <c r="O38" s="10">
        <v>6269</v>
      </c>
      <c r="P38" s="10">
        <v>420</v>
      </c>
      <c r="Q38" s="10">
        <v>238</v>
      </c>
    </row>
    <row r="39" spans="1:17">
      <c r="A39" t="s">
        <v>22</v>
      </c>
      <c r="B39" t="s">
        <v>23</v>
      </c>
      <c r="C39" s="10">
        <v>1929</v>
      </c>
      <c r="D39" s="10">
        <v>1714</v>
      </c>
      <c r="E39" s="10">
        <v>1490</v>
      </c>
      <c r="F39" s="10"/>
      <c r="G39" s="10">
        <v>1154</v>
      </c>
      <c r="H39" s="10">
        <v>720</v>
      </c>
      <c r="I39" s="10">
        <v>750</v>
      </c>
      <c r="J39" s="10"/>
      <c r="K39" s="10">
        <v>1818</v>
      </c>
      <c r="L39" s="10">
        <v>874</v>
      </c>
      <c r="M39" s="10">
        <v>802</v>
      </c>
      <c r="N39" s="10"/>
      <c r="O39" s="10">
        <v>2497</v>
      </c>
      <c r="P39" s="10">
        <v>2005</v>
      </c>
      <c r="Q39" s="10">
        <v>2289</v>
      </c>
    </row>
    <row r="40" spans="1:17">
      <c r="A40" t="s">
        <v>24</v>
      </c>
      <c r="B40" t="s">
        <v>25</v>
      </c>
      <c r="C40" s="10">
        <v>1389</v>
      </c>
      <c r="D40" s="10">
        <v>1042</v>
      </c>
      <c r="E40" s="10">
        <v>803</v>
      </c>
      <c r="F40" s="10"/>
      <c r="G40" s="10">
        <v>574</v>
      </c>
      <c r="H40" s="10">
        <v>259</v>
      </c>
      <c r="I40" s="10">
        <v>215</v>
      </c>
      <c r="J40" s="10"/>
      <c r="K40" s="10">
        <v>900</v>
      </c>
      <c r="L40" s="10">
        <v>335</v>
      </c>
      <c r="M40" s="10">
        <v>235</v>
      </c>
      <c r="N40" s="10"/>
      <c r="O40" s="10">
        <v>2490</v>
      </c>
      <c r="P40" s="10">
        <v>237</v>
      </c>
      <c r="Q40" s="10">
        <v>192</v>
      </c>
    </row>
    <row r="41" spans="1:17">
      <c r="A41" t="s">
        <v>26</v>
      </c>
      <c r="B41" t="s">
        <v>27</v>
      </c>
      <c r="C41" s="10">
        <v>4907</v>
      </c>
      <c r="D41" s="10">
        <v>1189</v>
      </c>
      <c r="E41" s="10">
        <v>1029</v>
      </c>
      <c r="F41" s="10"/>
      <c r="G41" s="10">
        <v>3381</v>
      </c>
      <c r="H41" s="10">
        <v>2830</v>
      </c>
      <c r="I41" s="10">
        <v>3006</v>
      </c>
      <c r="J41" s="10"/>
      <c r="K41" s="10">
        <v>3532</v>
      </c>
      <c r="L41" s="10">
        <v>1792</v>
      </c>
      <c r="M41" s="10">
        <v>1472</v>
      </c>
      <c r="N41" s="10"/>
      <c r="O41" s="10">
        <v>7454</v>
      </c>
      <c r="P41" s="10">
        <v>331</v>
      </c>
      <c r="Q41" s="10">
        <v>274</v>
      </c>
    </row>
    <row r="42" spans="1:17">
      <c r="A42" t="s">
        <v>28</v>
      </c>
      <c r="B42" t="s">
        <v>29</v>
      </c>
      <c r="C42" s="10">
        <v>884</v>
      </c>
      <c r="D42" s="10">
        <v>130</v>
      </c>
      <c r="E42" s="10">
        <v>76</v>
      </c>
      <c r="F42" s="10"/>
      <c r="G42" s="10">
        <v>331</v>
      </c>
      <c r="H42" s="10">
        <v>47</v>
      </c>
      <c r="I42" s="10">
        <v>37</v>
      </c>
      <c r="J42" s="10"/>
      <c r="K42" s="10">
        <v>527</v>
      </c>
      <c r="L42" s="10">
        <v>57</v>
      </c>
      <c r="M42" s="10">
        <v>47</v>
      </c>
      <c r="N42" s="10"/>
      <c r="O42" s="10">
        <v>712</v>
      </c>
      <c r="P42" s="10">
        <v>228</v>
      </c>
      <c r="Q42" s="10">
        <v>177</v>
      </c>
    </row>
    <row r="43" spans="1:17">
      <c r="A43" t="s">
        <v>30</v>
      </c>
      <c r="B43" t="s">
        <v>31</v>
      </c>
      <c r="C43" s="10">
        <v>7073</v>
      </c>
      <c r="D43" s="10">
        <v>716</v>
      </c>
      <c r="E43" s="10">
        <v>432</v>
      </c>
      <c r="F43" s="10"/>
      <c r="G43" s="10">
        <v>1371</v>
      </c>
      <c r="H43" s="10">
        <v>298</v>
      </c>
      <c r="I43" s="10">
        <v>244</v>
      </c>
      <c r="J43" s="10"/>
      <c r="K43" s="10">
        <v>1604</v>
      </c>
      <c r="L43" s="10">
        <v>165</v>
      </c>
      <c r="M43" s="10">
        <v>98</v>
      </c>
      <c r="N43" s="10"/>
      <c r="O43" s="10">
        <v>4839</v>
      </c>
      <c r="P43" s="10">
        <v>372</v>
      </c>
      <c r="Q43" s="10">
        <v>100</v>
      </c>
    </row>
    <row r="44" spans="1:17">
      <c r="A44" t="s">
        <v>32</v>
      </c>
      <c r="B44" t="s">
        <v>33</v>
      </c>
      <c r="C44" s="10">
        <v>2216</v>
      </c>
      <c r="D44" s="10">
        <v>408</v>
      </c>
      <c r="E44" s="10">
        <v>364</v>
      </c>
      <c r="F44" s="10"/>
      <c r="G44" s="10">
        <v>1155</v>
      </c>
      <c r="H44" s="10">
        <v>393</v>
      </c>
      <c r="I44" s="10">
        <v>399</v>
      </c>
      <c r="J44" s="10"/>
      <c r="K44" s="10">
        <v>1447</v>
      </c>
      <c r="L44" s="10">
        <v>429</v>
      </c>
      <c r="M44" s="10">
        <v>370</v>
      </c>
      <c r="N44" s="10"/>
      <c r="O44" s="10">
        <v>3083</v>
      </c>
      <c r="P44" s="10">
        <v>295</v>
      </c>
      <c r="Q44" s="10">
        <v>250</v>
      </c>
    </row>
    <row r="45" spans="1:17">
      <c r="A45" t="s">
        <v>34</v>
      </c>
      <c r="B45" t="s">
        <v>35</v>
      </c>
      <c r="C45" s="10">
        <v>3910</v>
      </c>
      <c r="D45" s="10">
        <v>233</v>
      </c>
      <c r="E45" s="10">
        <v>174</v>
      </c>
      <c r="F45" s="10"/>
      <c r="G45" s="10">
        <v>1268</v>
      </c>
      <c r="H45" s="10">
        <v>216</v>
      </c>
      <c r="I45" s="10">
        <v>234</v>
      </c>
      <c r="J45" s="10"/>
      <c r="K45" s="10">
        <v>1641</v>
      </c>
      <c r="L45" s="10">
        <v>187</v>
      </c>
      <c r="M45" s="10">
        <v>171</v>
      </c>
      <c r="N45" s="10"/>
      <c r="O45" s="10">
        <v>2626</v>
      </c>
      <c r="P45" s="10">
        <v>176</v>
      </c>
      <c r="Q45" s="10">
        <v>107</v>
      </c>
    </row>
    <row r="46" spans="1:17">
      <c r="A46" t="s">
        <v>36</v>
      </c>
      <c r="B46" t="s">
        <v>37</v>
      </c>
      <c r="C46" s="10">
        <v>2048</v>
      </c>
      <c r="D46" s="10">
        <v>3167</v>
      </c>
      <c r="E46" s="10">
        <v>2857</v>
      </c>
      <c r="F46" s="10"/>
      <c r="G46" s="10">
        <v>878</v>
      </c>
      <c r="H46" s="10">
        <v>1172</v>
      </c>
      <c r="I46" s="10">
        <v>1212</v>
      </c>
      <c r="J46" s="10"/>
      <c r="K46" s="10">
        <v>1058</v>
      </c>
      <c r="L46" s="10">
        <v>1163</v>
      </c>
      <c r="M46" s="10">
        <v>1048</v>
      </c>
      <c r="N46" s="10"/>
      <c r="O46" s="10">
        <v>3160</v>
      </c>
      <c r="P46" s="10">
        <v>4345</v>
      </c>
      <c r="Q46" s="10">
        <v>4577</v>
      </c>
    </row>
    <row r="47" spans="1:17">
      <c r="A47" t="s">
        <v>38</v>
      </c>
      <c r="B47" t="s">
        <v>39</v>
      </c>
      <c r="C47" s="10">
        <v>2111</v>
      </c>
      <c r="D47" s="10">
        <v>159</v>
      </c>
      <c r="E47" s="10">
        <v>152</v>
      </c>
      <c r="F47" s="10"/>
      <c r="G47" s="10">
        <v>803</v>
      </c>
      <c r="H47" s="10">
        <v>109</v>
      </c>
      <c r="I47" s="10">
        <v>83</v>
      </c>
      <c r="J47" s="10"/>
      <c r="K47" s="10">
        <v>1154</v>
      </c>
      <c r="L47" s="10">
        <v>163</v>
      </c>
      <c r="M47" s="10">
        <v>107</v>
      </c>
      <c r="N47" s="10"/>
      <c r="O47" s="10">
        <v>3209</v>
      </c>
      <c r="P47" s="10">
        <v>289</v>
      </c>
      <c r="Q47" s="10">
        <v>394</v>
      </c>
    </row>
    <row r="48" spans="1:17">
      <c r="A48" t="s">
        <v>40</v>
      </c>
      <c r="B48" t="s">
        <v>41</v>
      </c>
      <c r="C48" s="10">
        <v>274</v>
      </c>
      <c r="D48" s="10">
        <v>337</v>
      </c>
      <c r="E48" s="10">
        <v>246</v>
      </c>
      <c r="F48" s="10"/>
      <c r="G48" s="10">
        <v>290</v>
      </c>
      <c r="H48" s="10">
        <v>433</v>
      </c>
      <c r="I48" s="10">
        <v>389</v>
      </c>
      <c r="J48" s="10"/>
      <c r="K48" s="10">
        <v>569</v>
      </c>
      <c r="L48" s="10">
        <v>573</v>
      </c>
      <c r="M48" s="10">
        <v>435</v>
      </c>
      <c r="N48" s="10"/>
      <c r="O48" s="10">
        <v>127</v>
      </c>
      <c r="P48" s="10">
        <v>149</v>
      </c>
      <c r="Q48" s="10">
        <v>72</v>
      </c>
    </row>
    <row r="49" spans="1:17">
      <c r="A49" t="s">
        <v>42</v>
      </c>
      <c r="B49" t="s">
        <v>43</v>
      </c>
      <c r="C49" s="10">
        <v>657</v>
      </c>
      <c r="D49" s="10">
        <v>97</v>
      </c>
      <c r="E49" s="10">
        <v>120</v>
      </c>
      <c r="F49" s="10"/>
      <c r="G49" s="10">
        <v>302</v>
      </c>
      <c r="H49" s="10">
        <v>36</v>
      </c>
      <c r="I49" s="10">
        <v>54</v>
      </c>
      <c r="J49" s="10"/>
      <c r="K49" s="10">
        <v>358</v>
      </c>
      <c r="L49" s="10">
        <v>43</v>
      </c>
      <c r="M49" s="10">
        <v>56</v>
      </c>
      <c r="N49" s="10"/>
      <c r="O49" s="10">
        <v>1129</v>
      </c>
      <c r="P49" s="10">
        <v>194</v>
      </c>
      <c r="Q49" s="10">
        <v>262</v>
      </c>
    </row>
    <row r="50" spans="1:17">
      <c r="A50" t="s">
        <v>44</v>
      </c>
      <c r="B50" t="s">
        <v>45</v>
      </c>
      <c r="C50" s="10">
        <v>937</v>
      </c>
      <c r="D50" s="10">
        <v>229</v>
      </c>
      <c r="E50" s="10">
        <v>181</v>
      </c>
      <c r="F50" s="10"/>
      <c r="G50" s="10">
        <v>755</v>
      </c>
      <c r="H50" s="10">
        <v>319</v>
      </c>
      <c r="I50" s="10">
        <v>368</v>
      </c>
      <c r="J50" s="10"/>
      <c r="K50" s="10">
        <v>800</v>
      </c>
      <c r="L50" s="10">
        <v>262</v>
      </c>
      <c r="M50" s="10">
        <v>217</v>
      </c>
      <c r="N50" s="10"/>
      <c r="O50" s="10">
        <v>1059</v>
      </c>
      <c r="P50" s="10">
        <v>96</v>
      </c>
      <c r="Q50" s="10">
        <v>70</v>
      </c>
    </row>
    <row r="51" spans="1:17">
      <c r="A51" t="s">
        <v>46</v>
      </c>
      <c r="B51" t="s">
        <v>47</v>
      </c>
      <c r="C51" s="10">
        <v>2150</v>
      </c>
      <c r="D51" s="10">
        <v>220</v>
      </c>
      <c r="E51" s="10">
        <v>162</v>
      </c>
      <c r="F51" s="10"/>
      <c r="G51" s="10">
        <v>929</v>
      </c>
      <c r="H51" s="10">
        <v>175</v>
      </c>
      <c r="I51" s="10">
        <v>168</v>
      </c>
      <c r="J51" s="10"/>
      <c r="K51" s="10">
        <v>1394</v>
      </c>
      <c r="L51" s="10">
        <v>229</v>
      </c>
      <c r="M51" s="10">
        <v>196</v>
      </c>
      <c r="N51" s="10"/>
      <c r="O51" s="10">
        <v>2713</v>
      </c>
      <c r="P51" s="10">
        <v>165</v>
      </c>
      <c r="Q51" s="10">
        <v>156</v>
      </c>
    </row>
    <row r="52" spans="1:17">
      <c r="A52" t="s">
        <v>48</v>
      </c>
      <c r="B52" t="s">
        <v>49</v>
      </c>
      <c r="C52" s="10">
        <v>4058</v>
      </c>
      <c r="D52" s="10">
        <v>242</v>
      </c>
      <c r="E52" s="10">
        <v>195</v>
      </c>
      <c r="F52" s="10"/>
      <c r="G52" s="10">
        <v>1145</v>
      </c>
      <c r="H52" s="10">
        <v>1868</v>
      </c>
      <c r="I52" s="10">
        <v>1882</v>
      </c>
      <c r="J52" s="10"/>
      <c r="K52" s="10">
        <v>1700</v>
      </c>
      <c r="L52" s="10">
        <v>1666</v>
      </c>
      <c r="M52" s="10">
        <v>1560</v>
      </c>
      <c r="N52" s="10"/>
      <c r="O52" s="10">
        <v>6763</v>
      </c>
      <c r="P52" s="10">
        <v>8696</v>
      </c>
      <c r="Q52" s="10">
        <v>10114</v>
      </c>
    </row>
    <row r="53" spans="1:17">
      <c r="A53" t="s">
        <v>50</v>
      </c>
      <c r="B53" t="s">
        <v>51</v>
      </c>
      <c r="C53" s="10">
        <v>53</v>
      </c>
      <c r="D53" s="10">
        <v>43</v>
      </c>
      <c r="E53" s="10">
        <v>36</v>
      </c>
      <c r="F53" s="10"/>
      <c r="G53" s="10">
        <v>12</v>
      </c>
      <c r="H53" s="10">
        <v>18</v>
      </c>
      <c r="I53" s="10">
        <v>17</v>
      </c>
      <c r="J53" s="10"/>
      <c r="K53" s="10">
        <v>23</v>
      </c>
      <c r="L53" s="10">
        <v>19</v>
      </c>
      <c r="M53" s="10">
        <v>26</v>
      </c>
      <c r="N53" s="10"/>
      <c r="O53" s="10">
        <v>172</v>
      </c>
      <c r="P53" s="10">
        <v>109</v>
      </c>
      <c r="Q53" s="10">
        <v>67</v>
      </c>
    </row>
    <row r="54" spans="1:17">
      <c r="A54" t="s">
        <v>52</v>
      </c>
      <c r="B54" t="s">
        <v>53</v>
      </c>
      <c r="C54" s="10">
        <v>1646</v>
      </c>
      <c r="D54" s="10">
        <v>215</v>
      </c>
      <c r="E54" s="10">
        <v>160</v>
      </c>
      <c r="F54" s="10"/>
      <c r="G54" s="10">
        <v>983</v>
      </c>
      <c r="H54" s="10">
        <v>392</v>
      </c>
      <c r="I54" s="10">
        <v>377</v>
      </c>
      <c r="J54" s="10"/>
      <c r="K54" s="10">
        <v>1079</v>
      </c>
      <c r="L54" s="10">
        <v>293</v>
      </c>
      <c r="M54" s="10">
        <v>295</v>
      </c>
      <c r="N54" s="10"/>
      <c r="O54" s="10">
        <v>2775</v>
      </c>
      <c r="P54" s="10">
        <v>212</v>
      </c>
      <c r="Q54" s="10">
        <v>214</v>
      </c>
    </row>
    <row r="55" spans="1:17">
      <c r="A55" t="s">
        <v>54</v>
      </c>
      <c r="B55" t="s">
        <v>55</v>
      </c>
      <c r="C55" s="10">
        <v>1625</v>
      </c>
      <c r="D55" s="10">
        <v>244</v>
      </c>
      <c r="E55" s="10">
        <v>244</v>
      </c>
      <c r="F55" s="10"/>
      <c r="G55" s="10">
        <v>752</v>
      </c>
      <c r="H55" s="10">
        <v>103</v>
      </c>
      <c r="I55" s="10">
        <v>180</v>
      </c>
      <c r="J55" s="10"/>
      <c r="K55" s="10">
        <v>1046</v>
      </c>
      <c r="L55" s="10">
        <v>69</v>
      </c>
      <c r="M55" s="10">
        <v>120</v>
      </c>
      <c r="N55" s="10"/>
      <c r="O55" s="10">
        <v>2049</v>
      </c>
      <c r="P55" s="10">
        <v>238</v>
      </c>
      <c r="Q55" s="10">
        <v>267</v>
      </c>
    </row>
    <row r="56" spans="1:17">
      <c r="A56" t="s">
        <v>56</v>
      </c>
      <c r="B56" t="s">
        <v>57</v>
      </c>
      <c r="C56" s="10">
        <v>3171</v>
      </c>
      <c r="D56" s="10">
        <v>220</v>
      </c>
      <c r="E56" s="10">
        <v>197</v>
      </c>
      <c r="F56" s="10"/>
      <c r="G56" s="10">
        <v>1215</v>
      </c>
      <c r="H56" s="10">
        <v>94</v>
      </c>
      <c r="I56" s="10">
        <v>142</v>
      </c>
      <c r="J56" s="10"/>
      <c r="K56" s="10">
        <v>1465</v>
      </c>
      <c r="L56" s="10">
        <v>132</v>
      </c>
      <c r="M56" s="10">
        <v>122</v>
      </c>
      <c r="N56" s="10"/>
      <c r="O56" s="10">
        <v>5805</v>
      </c>
      <c r="P56" s="10">
        <v>418</v>
      </c>
      <c r="Q56" s="10">
        <v>459</v>
      </c>
    </row>
    <row r="57" spans="1:17">
      <c r="A57" t="s">
        <v>58</v>
      </c>
      <c r="B57" t="s">
        <v>59</v>
      </c>
      <c r="C57" s="10">
        <v>1372</v>
      </c>
      <c r="D57" s="10">
        <v>111</v>
      </c>
      <c r="E57" s="10">
        <v>104</v>
      </c>
      <c r="F57" s="10"/>
      <c r="G57" s="10">
        <v>707</v>
      </c>
      <c r="H57" s="10">
        <v>481</v>
      </c>
      <c r="I57" s="10">
        <v>552</v>
      </c>
      <c r="J57" s="10"/>
      <c r="K57" s="10">
        <v>988</v>
      </c>
      <c r="L57" s="10">
        <v>580</v>
      </c>
      <c r="M57" s="10">
        <v>489</v>
      </c>
      <c r="N57" s="10"/>
      <c r="O57" s="10">
        <v>1835</v>
      </c>
      <c r="P57" s="10">
        <v>198</v>
      </c>
      <c r="Q57" s="10">
        <v>154</v>
      </c>
    </row>
    <row r="58" spans="1:17">
      <c r="A58" t="s">
        <v>60</v>
      </c>
      <c r="B58" t="s">
        <v>61</v>
      </c>
      <c r="C58" s="10">
        <v>1429</v>
      </c>
      <c r="D58" s="10">
        <v>139</v>
      </c>
      <c r="E58" s="10">
        <v>95</v>
      </c>
      <c r="F58" s="10"/>
      <c r="G58" s="10">
        <v>829</v>
      </c>
      <c r="H58" s="10">
        <v>97</v>
      </c>
      <c r="I58" s="10">
        <v>113</v>
      </c>
      <c r="J58" s="10"/>
      <c r="K58" s="10">
        <v>1143</v>
      </c>
      <c r="L58" s="10">
        <v>96</v>
      </c>
      <c r="M58" s="10">
        <v>106</v>
      </c>
      <c r="N58" s="10"/>
      <c r="O58" s="10">
        <v>1676</v>
      </c>
      <c r="P58" s="10">
        <v>151</v>
      </c>
      <c r="Q58" s="10">
        <v>35</v>
      </c>
    </row>
    <row r="59" spans="1:17">
      <c r="A59" t="s">
        <v>62</v>
      </c>
      <c r="B59" t="s">
        <v>63</v>
      </c>
      <c r="C59" s="10">
        <v>3605</v>
      </c>
      <c r="D59" s="10">
        <v>356</v>
      </c>
      <c r="E59" s="10">
        <v>174</v>
      </c>
      <c r="F59" s="10"/>
      <c r="G59" s="10">
        <v>1151</v>
      </c>
      <c r="H59" s="10">
        <v>230</v>
      </c>
      <c r="I59" s="10">
        <v>280</v>
      </c>
      <c r="J59" s="10"/>
      <c r="K59" s="10">
        <v>1746</v>
      </c>
      <c r="L59" s="10">
        <v>133</v>
      </c>
      <c r="M59" s="10">
        <v>114</v>
      </c>
      <c r="N59" s="10"/>
      <c r="O59" s="10">
        <v>8859</v>
      </c>
      <c r="P59" s="10">
        <v>683</v>
      </c>
      <c r="Q59" s="10">
        <v>371</v>
      </c>
    </row>
    <row r="60" spans="1:17">
      <c r="A60" t="s">
        <v>64</v>
      </c>
      <c r="B60" t="s">
        <v>65</v>
      </c>
      <c r="C60" s="10">
        <v>328</v>
      </c>
      <c r="D60" s="10">
        <v>220</v>
      </c>
      <c r="E60" s="10">
        <v>210</v>
      </c>
      <c r="F60" s="10"/>
      <c r="G60" s="10">
        <v>289</v>
      </c>
      <c r="H60" s="10">
        <v>75</v>
      </c>
      <c r="I60" s="10">
        <v>103</v>
      </c>
      <c r="J60" s="10"/>
      <c r="K60" s="10">
        <v>260</v>
      </c>
      <c r="L60" s="10">
        <v>115</v>
      </c>
      <c r="M60" s="10">
        <v>92</v>
      </c>
      <c r="N60" s="10"/>
      <c r="O60" s="10">
        <v>495</v>
      </c>
      <c r="P60" s="10">
        <v>483</v>
      </c>
      <c r="Q60" s="10">
        <v>393</v>
      </c>
    </row>
    <row r="61" spans="1:17">
      <c r="A61" t="s">
        <v>66</v>
      </c>
      <c r="B61" t="s">
        <v>67</v>
      </c>
      <c r="C61" s="10">
        <v>1619</v>
      </c>
      <c r="D61" s="10">
        <v>108</v>
      </c>
      <c r="E61" s="10">
        <v>102</v>
      </c>
      <c r="F61" s="10"/>
      <c r="G61" s="10">
        <v>229</v>
      </c>
      <c r="H61" s="10">
        <v>10</v>
      </c>
      <c r="I61" s="10">
        <v>19</v>
      </c>
      <c r="J61" s="10"/>
      <c r="K61" s="10">
        <v>224</v>
      </c>
      <c r="L61" s="10">
        <v>14</v>
      </c>
      <c r="M61" s="10">
        <v>9</v>
      </c>
      <c r="N61" s="10"/>
      <c r="O61" s="10">
        <v>3922</v>
      </c>
      <c r="P61" s="10">
        <v>188</v>
      </c>
      <c r="Q61" s="10">
        <v>188</v>
      </c>
    </row>
    <row r="62" spans="1:17">
      <c r="A62" t="s">
        <v>68</v>
      </c>
      <c r="B62" t="s">
        <v>69</v>
      </c>
      <c r="C62" s="10">
        <v>3971</v>
      </c>
      <c r="D62" s="10">
        <v>253</v>
      </c>
      <c r="E62" s="10">
        <v>258</v>
      </c>
      <c r="F62" s="10"/>
      <c r="G62" s="10">
        <v>1338</v>
      </c>
      <c r="H62" s="10">
        <v>127</v>
      </c>
      <c r="I62" s="10">
        <v>157</v>
      </c>
      <c r="J62" s="10"/>
      <c r="K62" s="10">
        <v>2081</v>
      </c>
      <c r="L62" s="10">
        <v>205</v>
      </c>
      <c r="M62" s="10">
        <v>168</v>
      </c>
      <c r="N62" s="10"/>
      <c r="O62" s="10">
        <v>6860</v>
      </c>
      <c r="P62" s="10">
        <v>478</v>
      </c>
      <c r="Q62" s="10">
        <v>436</v>
      </c>
    </row>
    <row r="63" spans="1:17">
      <c r="A63" t="s">
        <v>70</v>
      </c>
      <c r="B63" t="s">
        <v>71</v>
      </c>
      <c r="C63" s="10">
        <v>12</v>
      </c>
      <c r="D63" s="10">
        <v>1</v>
      </c>
      <c r="E63" s="10">
        <v>3</v>
      </c>
      <c r="F63" s="10"/>
      <c r="G63" s="10">
        <v>14</v>
      </c>
      <c r="H63" s="10">
        <v>2</v>
      </c>
      <c r="I63" s="10">
        <v>3</v>
      </c>
      <c r="J63" s="10"/>
      <c r="K63" s="10">
        <v>4</v>
      </c>
      <c r="L63" s="10">
        <v>0</v>
      </c>
      <c r="M63" s="10">
        <v>1</v>
      </c>
      <c r="N63" s="10"/>
      <c r="O63" s="10">
        <v>15</v>
      </c>
      <c r="P63" s="10">
        <v>5</v>
      </c>
      <c r="Q63" s="10">
        <v>3</v>
      </c>
    </row>
    <row r="64" spans="1:17">
      <c r="A64" t="s">
        <v>72</v>
      </c>
      <c r="B64" t="s">
        <v>73</v>
      </c>
      <c r="C64" s="10">
        <v>885</v>
      </c>
      <c r="D64" s="10">
        <v>88</v>
      </c>
      <c r="E64" s="10">
        <v>64</v>
      </c>
      <c r="F64" s="10"/>
      <c r="G64" s="10">
        <v>450</v>
      </c>
      <c r="H64" s="10">
        <v>94</v>
      </c>
      <c r="I64" s="10">
        <v>73</v>
      </c>
      <c r="J64" s="10"/>
      <c r="K64" s="10">
        <v>497</v>
      </c>
      <c r="L64" s="10">
        <v>95</v>
      </c>
      <c r="M64" s="10">
        <v>64</v>
      </c>
      <c r="N64" s="10"/>
      <c r="O64" s="10">
        <v>1551</v>
      </c>
      <c r="P64" s="10">
        <v>118</v>
      </c>
      <c r="Q64" s="10">
        <v>112</v>
      </c>
    </row>
    <row r="65" spans="1:17">
      <c r="A65" t="s">
        <v>74</v>
      </c>
      <c r="B65" t="s">
        <v>75</v>
      </c>
      <c r="C65" s="10">
        <v>6150</v>
      </c>
      <c r="D65" s="10">
        <v>3079</v>
      </c>
      <c r="E65" s="10">
        <v>2641</v>
      </c>
      <c r="F65" s="10"/>
      <c r="G65" s="10">
        <v>2254</v>
      </c>
      <c r="H65" s="10">
        <v>1035</v>
      </c>
      <c r="I65" s="10">
        <v>1094</v>
      </c>
      <c r="J65" s="10"/>
      <c r="K65" s="10">
        <v>3251</v>
      </c>
      <c r="L65" s="10">
        <v>966</v>
      </c>
      <c r="M65" s="10">
        <v>927</v>
      </c>
      <c r="N65" s="10"/>
      <c r="O65" s="10">
        <v>11806</v>
      </c>
      <c r="P65" s="10">
        <v>2063</v>
      </c>
      <c r="Q65" s="10">
        <v>1802</v>
      </c>
    </row>
    <row r="66" spans="1:17">
      <c r="A66" t="s">
        <v>76</v>
      </c>
      <c r="B66" t="s">
        <v>77</v>
      </c>
      <c r="C66" s="10">
        <v>2950</v>
      </c>
      <c r="D66" s="10">
        <v>1094</v>
      </c>
      <c r="E66" s="10">
        <v>961</v>
      </c>
      <c r="F66" s="10"/>
      <c r="G66" s="10">
        <v>4294</v>
      </c>
      <c r="H66" s="10">
        <v>4851</v>
      </c>
      <c r="I66" s="10">
        <v>5080</v>
      </c>
      <c r="J66" s="10"/>
      <c r="K66" s="10">
        <v>5643</v>
      </c>
      <c r="L66" s="10">
        <v>4046</v>
      </c>
      <c r="M66" s="10">
        <v>3419</v>
      </c>
      <c r="N66" s="10"/>
      <c r="O66" s="10">
        <v>2813</v>
      </c>
      <c r="P66" s="10">
        <v>326</v>
      </c>
      <c r="Q66" s="10">
        <v>321</v>
      </c>
    </row>
    <row r="67" spans="1:17">
      <c r="A67" t="s">
        <v>78</v>
      </c>
      <c r="B67" t="s">
        <v>79</v>
      </c>
      <c r="C67" s="10">
        <v>4601</v>
      </c>
      <c r="D67" s="10">
        <v>6636</v>
      </c>
      <c r="E67" s="10">
        <v>478</v>
      </c>
      <c r="F67" s="10"/>
      <c r="G67" s="10">
        <v>702</v>
      </c>
      <c r="H67" s="10">
        <v>174</v>
      </c>
      <c r="I67" s="10">
        <v>98</v>
      </c>
      <c r="J67" s="10"/>
      <c r="K67" s="10">
        <v>2160</v>
      </c>
      <c r="L67" s="10">
        <v>853</v>
      </c>
      <c r="M67" s="10">
        <v>465</v>
      </c>
      <c r="N67" s="10"/>
      <c r="O67" s="10">
        <v>8919</v>
      </c>
      <c r="P67" s="10">
        <v>12341</v>
      </c>
      <c r="Q67" s="10">
        <v>494</v>
      </c>
    </row>
    <row r="68" spans="1:17">
      <c r="A68" t="s">
        <v>80</v>
      </c>
      <c r="B68" t="s">
        <v>81</v>
      </c>
      <c r="C68" s="10">
        <v>307</v>
      </c>
      <c r="D68" s="10">
        <v>414</v>
      </c>
      <c r="E68" s="10">
        <v>387</v>
      </c>
      <c r="F68" s="10"/>
      <c r="G68" s="10">
        <v>1271</v>
      </c>
      <c r="H68" s="10">
        <v>1849</v>
      </c>
      <c r="I68" s="10">
        <v>1864</v>
      </c>
      <c r="J68" s="10"/>
      <c r="K68" s="10">
        <v>3645</v>
      </c>
      <c r="L68" s="10">
        <v>1857</v>
      </c>
      <c r="M68" s="10">
        <v>654</v>
      </c>
      <c r="N68" s="10"/>
      <c r="O68" s="10">
        <v>11845</v>
      </c>
      <c r="P68" s="10">
        <v>15340</v>
      </c>
      <c r="Q68" s="10">
        <v>7830</v>
      </c>
    </row>
    <row r="69" spans="1:17">
      <c r="A69" t="s">
        <v>82</v>
      </c>
      <c r="B69" t="s">
        <v>83</v>
      </c>
      <c r="C69" s="10">
        <v>2337</v>
      </c>
      <c r="D69" s="10">
        <v>253</v>
      </c>
      <c r="E69" s="10">
        <v>266</v>
      </c>
      <c r="F69" s="10"/>
      <c r="G69" s="10">
        <v>832</v>
      </c>
      <c r="H69" s="10">
        <v>112</v>
      </c>
      <c r="I69" s="10">
        <v>129</v>
      </c>
      <c r="J69" s="10"/>
      <c r="K69" s="10">
        <v>1144</v>
      </c>
      <c r="L69" s="10">
        <v>145</v>
      </c>
      <c r="M69" s="10">
        <v>120</v>
      </c>
      <c r="N69" s="10"/>
      <c r="O69" s="10">
        <v>4017</v>
      </c>
      <c r="P69" s="10">
        <v>179</v>
      </c>
      <c r="Q69" s="10">
        <v>215</v>
      </c>
    </row>
    <row r="70" spans="1:17">
      <c r="A70" t="s">
        <v>84</v>
      </c>
      <c r="B70" t="s">
        <v>85</v>
      </c>
      <c r="C70" s="10">
        <v>1077</v>
      </c>
      <c r="D70" s="10">
        <v>100</v>
      </c>
      <c r="E70" s="10">
        <v>76</v>
      </c>
      <c r="F70" s="10"/>
      <c r="G70" s="10">
        <v>470</v>
      </c>
      <c r="H70" s="10">
        <v>63</v>
      </c>
      <c r="I70" s="10">
        <v>69</v>
      </c>
      <c r="J70" s="10"/>
      <c r="K70" s="10">
        <v>694</v>
      </c>
      <c r="L70" s="10">
        <v>70</v>
      </c>
      <c r="M70" s="10">
        <v>77</v>
      </c>
      <c r="N70" s="10"/>
      <c r="O70" s="10">
        <v>2205</v>
      </c>
      <c r="P70" s="10">
        <v>208</v>
      </c>
      <c r="Q70" s="10">
        <v>163</v>
      </c>
    </row>
    <row r="71" spans="1:17">
      <c r="A71" t="s">
        <v>86</v>
      </c>
      <c r="B71" t="s">
        <v>87</v>
      </c>
      <c r="C71" s="10">
        <v>8494</v>
      </c>
      <c r="D71" s="10">
        <v>623</v>
      </c>
      <c r="E71" s="10">
        <v>537</v>
      </c>
      <c r="F71" s="10"/>
      <c r="G71" s="10">
        <v>3384</v>
      </c>
      <c r="H71" s="10">
        <v>591</v>
      </c>
      <c r="I71" s="10">
        <v>556</v>
      </c>
      <c r="J71" s="10"/>
      <c r="K71" s="10">
        <v>4401</v>
      </c>
      <c r="L71" s="10">
        <v>447</v>
      </c>
      <c r="M71" s="10">
        <v>433</v>
      </c>
      <c r="N71" s="10"/>
      <c r="O71" s="10">
        <v>18025</v>
      </c>
      <c r="P71" s="10">
        <v>752</v>
      </c>
      <c r="Q71" s="10">
        <v>725</v>
      </c>
    </row>
    <row r="72" spans="1:17">
      <c r="A72" t="s">
        <v>88</v>
      </c>
      <c r="B72" t="s">
        <v>89</v>
      </c>
      <c r="C72" s="10">
        <v>1601</v>
      </c>
      <c r="D72" s="10">
        <v>108</v>
      </c>
      <c r="E72" s="10">
        <v>103</v>
      </c>
      <c r="F72" s="10"/>
      <c r="G72" s="10">
        <v>256</v>
      </c>
      <c r="H72" s="10">
        <v>193</v>
      </c>
      <c r="I72" s="10">
        <v>230</v>
      </c>
      <c r="J72" s="10"/>
      <c r="K72" s="10">
        <v>135</v>
      </c>
      <c r="L72" s="10">
        <v>15</v>
      </c>
      <c r="M72" s="10">
        <v>9</v>
      </c>
      <c r="N72" s="10"/>
      <c r="O72" s="10">
        <v>4592</v>
      </c>
      <c r="P72" s="10">
        <v>334</v>
      </c>
      <c r="Q72" s="10">
        <v>319</v>
      </c>
    </row>
    <row r="73" spans="1:17">
      <c r="A73" t="s">
        <v>90</v>
      </c>
      <c r="B73" t="s">
        <v>91</v>
      </c>
      <c r="C73" s="10">
        <v>2091</v>
      </c>
      <c r="D73" s="10">
        <v>433</v>
      </c>
      <c r="E73" s="10">
        <v>354</v>
      </c>
      <c r="F73" s="10"/>
      <c r="G73" s="10">
        <v>1331</v>
      </c>
      <c r="H73" s="10">
        <v>513</v>
      </c>
      <c r="I73" s="10">
        <v>508</v>
      </c>
      <c r="J73" s="10"/>
      <c r="K73" s="10">
        <v>1679</v>
      </c>
      <c r="L73" s="10">
        <v>502</v>
      </c>
      <c r="M73" s="10">
        <v>390</v>
      </c>
      <c r="N73" s="10"/>
      <c r="O73" s="10">
        <v>1447</v>
      </c>
      <c r="P73" s="10">
        <v>205</v>
      </c>
      <c r="Q73" s="10">
        <v>157</v>
      </c>
    </row>
    <row r="74" spans="1:17">
      <c r="A74" t="s">
        <v>92</v>
      </c>
      <c r="B74" t="s">
        <v>93</v>
      </c>
      <c r="C74" s="10">
        <v>1784</v>
      </c>
      <c r="D74" s="10">
        <v>138</v>
      </c>
      <c r="E74" s="10">
        <v>141</v>
      </c>
      <c r="F74" s="10"/>
      <c r="G74" s="10">
        <v>721</v>
      </c>
      <c r="H74" s="10">
        <v>70</v>
      </c>
      <c r="I74" s="10">
        <v>89</v>
      </c>
      <c r="J74" s="10"/>
      <c r="K74" s="10">
        <v>1058</v>
      </c>
      <c r="L74" s="10">
        <v>106</v>
      </c>
      <c r="M74" s="10">
        <v>136</v>
      </c>
      <c r="N74" s="10"/>
      <c r="O74" s="10">
        <v>2495</v>
      </c>
      <c r="P74" s="10">
        <v>170</v>
      </c>
      <c r="Q74" s="10">
        <v>167</v>
      </c>
    </row>
    <row r="75" spans="1:17">
      <c r="A75" t="s">
        <v>94</v>
      </c>
      <c r="B75" t="s">
        <v>95</v>
      </c>
      <c r="C75" s="10">
        <v>1627</v>
      </c>
      <c r="D75" s="10">
        <v>2536</v>
      </c>
      <c r="E75" s="10">
        <v>277</v>
      </c>
      <c r="F75" s="10"/>
      <c r="G75" s="10">
        <v>1393</v>
      </c>
      <c r="H75" s="10">
        <v>1822</v>
      </c>
      <c r="I75" s="10">
        <v>415</v>
      </c>
      <c r="J75" s="10"/>
      <c r="K75" s="10">
        <v>1667</v>
      </c>
      <c r="L75" s="10">
        <v>1717</v>
      </c>
      <c r="M75" s="10">
        <v>309</v>
      </c>
      <c r="N75" s="10"/>
      <c r="O75" s="10">
        <v>1126</v>
      </c>
      <c r="P75" s="10">
        <v>1813</v>
      </c>
      <c r="Q75" s="10">
        <v>125</v>
      </c>
    </row>
    <row r="76" spans="1:17">
      <c r="A76" t="s">
        <v>96</v>
      </c>
      <c r="B76" t="s">
        <v>97</v>
      </c>
      <c r="C76" s="10">
        <v>10</v>
      </c>
      <c r="D76" s="10">
        <v>8</v>
      </c>
      <c r="E76" s="10">
        <v>9</v>
      </c>
      <c r="F76" s="10"/>
      <c r="G76" s="10">
        <v>7</v>
      </c>
      <c r="H76" s="10">
        <v>9</v>
      </c>
      <c r="I76" s="10">
        <v>7</v>
      </c>
      <c r="J76" s="10"/>
      <c r="K76" s="10">
        <v>10</v>
      </c>
      <c r="L76" s="10">
        <v>5</v>
      </c>
      <c r="M76" s="10">
        <v>5</v>
      </c>
      <c r="N76" s="10"/>
      <c r="O76" s="10">
        <v>15</v>
      </c>
      <c r="P76" s="10">
        <v>6</v>
      </c>
      <c r="Q76" s="10">
        <v>5</v>
      </c>
    </row>
    <row r="77" spans="1:17">
      <c r="A77" t="s">
        <v>98</v>
      </c>
      <c r="B77" t="s">
        <v>99</v>
      </c>
      <c r="C77" s="10">
        <v>9</v>
      </c>
      <c r="D77" s="10">
        <v>10</v>
      </c>
      <c r="E77" s="10">
        <v>7</v>
      </c>
      <c r="F77" s="10"/>
      <c r="G77" s="10">
        <v>5</v>
      </c>
      <c r="H77" s="10">
        <v>6</v>
      </c>
      <c r="I77" s="10">
        <v>11</v>
      </c>
      <c r="J77" s="10"/>
      <c r="K77" s="10">
        <v>10</v>
      </c>
      <c r="L77" s="10">
        <v>8</v>
      </c>
      <c r="M77" s="10">
        <v>6</v>
      </c>
      <c r="N77" s="10"/>
      <c r="O77" s="10">
        <v>5</v>
      </c>
      <c r="P77" s="10">
        <v>4</v>
      </c>
      <c r="Q77" s="10">
        <v>6</v>
      </c>
    </row>
    <row r="78" spans="1:17">
      <c r="A78" t="s">
        <v>100</v>
      </c>
      <c r="B78" t="s">
        <v>101</v>
      </c>
      <c r="C78" s="10">
        <v>2</v>
      </c>
      <c r="D78" s="10">
        <v>3</v>
      </c>
      <c r="E78" s="10">
        <v>0</v>
      </c>
      <c r="F78" s="10"/>
      <c r="G78" s="10">
        <v>0</v>
      </c>
      <c r="H78" s="10">
        <v>0</v>
      </c>
      <c r="I78" s="10">
        <v>0</v>
      </c>
      <c r="J78" s="10"/>
      <c r="K78" s="10">
        <v>743</v>
      </c>
      <c r="L78" s="10">
        <v>49</v>
      </c>
      <c r="M78" s="10">
        <v>75</v>
      </c>
      <c r="N78" s="10"/>
      <c r="O78" s="10">
        <v>4</v>
      </c>
      <c r="P78" s="10">
        <v>1</v>
      </c>
      <c r="Q78" s="10">
        <v>1</v>
      </c>
    </row>
    <row r="79" spans="1:17">
      <c r="A79" t="s">
        <v>102</v>
      </c>
      <c r="B79" t="s">
        <v>103</v>
      </c>
      <c r="C79" s="10">
        <v>4</v>
      </c>
      <c r="D79" s="10">
        <v>3</v>
      </c>
      <c r="E79" s="10">
        <v>6</v>
      </c>
      <c r="F79" s="10"/>
      <c r="G79" s="10">
        <v>13</v>
      </c>
      <c r="H79" s="10">
        <v>14</v>
      </c>
      <c r="I79" s="10">
        <v>17</v>
      </c>
      <c r="J79" s="10"/>
      <c r="K79" s="10">
        <v>5</v>
      </c>
      <c r="L79" s="10">
        <v>3</v>
      </c>
      <c r="M79" s="10">
        <v>3</v>
      </c>
      <c r="N79" s="10"/>
      <c r="O79" s="10">
        <v>11</v>
      </c>
      <c r="P79" s="10">
        <v>8</v>
      </c>
      <c r="Q79" s="10">
        <v>9</v>
      </c>
    </row>
    <row r="80" spans="1:17">
      <c r="A80" t="s">
        <v>104</v>
      </c>
      <c r="B80" t="s">
        <v>105</v>
      </c>
      <c r="C80" s="10">
        <v>1581</v>
      </c>
      <c r="D80" s="10">
        <v>821</v>
      </c>
      <c r="E80" s="10">
        <v>147</v>
      </c>
      <c r="F80" s="10"/>
      <c r="G80" s="10">
        <v>836</v>
      </c>
      <c r="H80" s="10">
        <v>101</v>
      </c>
      <c r="I80" s="10">
        <v>104</v>
      </c>
      <c r="J80" s="10"/>
      <c r="K80" s="10">
        <v>1059</v>
      </c>
      <c r="L80" s="10">
        <v>170</v>
      </c>
      <c r="M80" s="10">
        <v>173</v>
      </c>
      <c r="N80" s="10"/>
      <c r="O80" s="10">
        <v>2424</v>
      </c>
      <c r="P80" s="10">
        <v>195</v>
      </c>
      <c r="Q80" s="10">
        <v>130</v>
      </c>
    </row>
    <row r="81" spans="1:17">
      <c r="A81" t="s">
        <v>106</v>
      </c>
      <c r="B81" t="s">
        <v>107</v>
      </c>
      <c r="C81" s="10">
        <v>8</v>
      </c>
      <c r="D81" s="10">
        <v>3</v>
      </c>
      <c r="E81" s="10">
        <v>3</v>
      </c>
      <c r="F81" s="10"/>
      <c r="G81" s="10">
        <v>8</v>
      </c>
      <c r="H81" s="10">
        <v>2</v>
      </c>
      <c r="I81" s="10">
        <v>1</v>
      </c>
      <c r="J81" s="10"/>
      <c r="K81" s="10">
        <v>7</v>
      </c>
      <c r="L81" s="10">
        <v>1</v>
      </c>
      <c r="M81" s="10">
        <v>2</v>
      </c>
      <c r="N81" s="10"/>
      <c r="O81" s="10">
        <v>14</v>
      </c>
      <c r="P81" s="10">
        <v>9</v>
      </c>
      <c r="Q81" s="10">
        <v>2</v>
      </c>
    </row>
    <row r="82" spans="1:17">
      <c r="A82" t="s">
        <v>108</v>
      </c>
      <c r="B82" t="s">
        <v>109</v>
      </c>
      <c r="C82" s="10">
        <v>2295</v>
      </c>
      <c r="D82" s="10">
        <v>485</v>
      </c>
      <c r="E82" s="10">
        <v>403</v>
      </c>
      <c r="F82" s="10"/>
      <c r="G82" s="10">
        <v>2484</v>
      </c>
      <c r="H82" s="10">
        <v>316</v>
      </c>
      <c r="I82" s="10">
        <v>350</v>
      </c>
      <c r="J82" s="10"/>
      <c r="K82" s="10">
        <v>1865</v>
      </c>
      <c r="L82" s="10">
        <v>402</v>
      </c>
      <c r="M82" s="10">
        <v>380</v>
      </c>
      <c r="N82" s="10"/>
      <c r="O82" s="10">
        <v>2276</v>
      </c>
      <c r="P82" s="10">
        <v>457</v>
      </c>
      <c r="Q82" s="10">
        <v>463</v>
      </c>
    </row>
    <row r="83" spans="1:17">
      <c r="A83" t="s">
        <v>110</v>
      </c>
      <c r="B83" t="s">
        <v>111</v>
      </c>
      <c r="C83" s="10">
        <v>2321</v>
      </c>
      <c r="D83" s="10">
        <v>262</v>
      </c>
      <c r="E83" s="10">
        <v>201</v>
      </c>
      <c r="F83" s="10"/>
      <c r="G83" s="10">
        <v>292</v>
      </c>
      <c r="H83" s="10">
        <v>16</v>
      </c>
      <c r="I83" s="10">
        <v>12</v>
      </c>
      <c r="J83" s="10"/>
      <c r="K83" s="10">
        <v>283</v>
      </c>
      <c r="L83" s="10">
        <v>17</v>
      </c>
      <c r="M83" s="10">
        <v>28</v>
      </c>
      <c r="N83" s="10"/>
      <c r="O83" s="10">
        <v>6</v>
      </c>
      <c r="P83" s="10">
        <v>1</v>
      </c>
      <c r="Q83" s="10">
        <v>1</v>
      </c>
    </row>
    <row r="84" spans="1:17">
      <c r="A84" t="s">
        <v>112</v>
      </c>
      <c r="B84" t="s">
        <v>113</v>
      </c>
      <c r="C84" s="10">
        <v>5</v>
      </c>
      <c r="D84" s="10">
        <v>2</v>
      </c>
      <c r="E84" s="10">
        <v>0</v>
      </c>
      <c r="F84" s="10"/>
      <c r="G84" s="10">
        <v>3</v>
      </c>
      <c r="H84" s="10">
        <v>1</v>
      </c>
      <c r="I84" s="10">
        <v>0</v>
      </c>
      <c r="J84" s="10"/>
      <c r="K84" s="10">
        <v>4</v>
      </c>
      <c r="L84" s="10">
        <v>1</v>
      </c>
      <c r="M84" s="10">
        <v>1</v>
      </c>
      <c r="N84" s="10"/>
      <c r="O84" s="10">
        <v>8</v>
      </c>
      <c r="P84" s="10">
        <v>1</v>
      </c>
      <c r="Q84" s="10">
        <v>1</v>
      </c>
    </row>
    <row r="85" spans="1:17">
      <c r="A85" t="s">
        <v>114</v>
      </c>
      <c r="B85" t="s">
        <v>115</v>
      </c>
      <c r="C85" s="10">
        <v>4</v>
      </c>
      <c r="D85" s="10">
        <v>0</v>
      </c>
      <c r="E85" s="10">
        <v>4</v>
      </c>
      <c r="F85" s="10"/>
      <c r="G85" s="10">
        <v>3</v>
      </c>
      <c r="H85" s="10">
        <v>2</v>
      </c>
      <c r="I85" s="10">
        <v>3</v>
      </c>
      <c r="J85" s="10"/>
      <c r="K85" s="10">
        <v>1</v>
      </c>
      <c r="L85" s="10">
        <v>1</v>
      </c>
      <c r="M85" s="10">
        <v>2</v>
      </c>
      <c r="N85" s="10"/>
      <c r="O85" s="10">
        <v>10</v>
      </c>
      <c r="P85" s="10">
        <v>0</v>
      </c>
      <c r="Q85" s="10">
        <v>2</v>
      </c>
    </row>
    <row r="86" spans="1:17">
      <c r="A86" t="s">
        <v>116</v>
      </c>
      <c r="B86" t="s">
        <v>117</v>
      </c>
      <c r="C86" s="10">
        <v>1</v>
      </c>
      <c r="D86" s="10">
        <v>1</v>
      </c>
      <c r="E86" s="10">
        <v>3</v>
      </c>
      <c r="F86" s="10"/>
      <c r="G86" s="10">
        <v>1</v>
      </c>
      <c r="H86" s="10">
        <v>1</v>
      </c>
      <c r="I86" s="10">
        <v>1</v>
      </c>
      <c r="J86" s="10"/>
      <c r="K86" s="10">
        <v>0</v>
      </c>
      <c r="L86" s="10">
        <v>4</v>
      </c>
      <c r="M86" s="10">
        <v>1</v>
      </c>
      <c r="N86" s="10"/>
      <c r="O86" s="10">
        <v>2</v>
      </c>
      <c r="P86" s="10">
        <v>2</v>
      </c>
      <c r="Q86" s="10">
        <v>0</v>
      </c>
    </row>
    <row r="87" spans="1:17">
      <c r="A87" t="s">
        <v>118</v>
      </c>
      <c r="B87" t="s">
        <v>119</v>
      </c>
      <c r="C87" s="10">
        <v>4590</v>
      </c>
      <c r="D87" s="10">
        <v>6630</v>
      </c>
      <c r="E87" s="10">
        <v>2088</v>
      </c>
      <c r="F87" s="10"/>
      <c r="G87" s="10">
        <v>967</v>
      </c>
      <c r="H87" s="10">
        <v>1516</v>
      </c>
      <c r="I87" s="10">
        <v>1521</v>
      </c>
      <c r="J87" s="10"/>
      <c r="K87" s="10">
        <v>2151</v>
      </c>
      <c r="L87" s="10">
        <v>1386</v>
      </c>
      <c r="M87" s="10">
        <v>769</v>
      </c>
      <c r="N87" s="10"/>
      <c r="O87" s="10">
        <v>8182</v>
      </c>
      <c r="P87" s="10">
        <v>10375</v>
      </c>
      <c r="Q87" s="10">
        <v>3938</v>
      </c>
    </row>
    <row r="88" spans="1:17">
      <c r="A88" t="s">
        <v>120</v>
      </c>
      <c r="B88" t="s">
        <v>121</v>
      </c>
      <c r="C88" s="10">
        <v>1732</v>
      </c>
      <c r="D88" s="10">
        <v>170</v>
      </c>
      <c r="E88" s="10">
        <v>148</v>
      </c>
      <c r="F88" s="10"/>
      <c r="G88" s="10">
        <v>787</v>
      </c>
      <c r="H88" s="10">
        <v>78</v>
      </c>
      <c r="I88" s="10">
        <v>81</v>
      </c>
      <c r="J88" s="10"/>
      <c r="K88" s="10">
        <v>1237</v>
      </c>
      <c r="L88" s="10">
        <v>129</v>
      </c>
      <c r="M88" s="10">
        <v>130</v>
      </c>
      <c r="N88" s="10"/>
      <c r="O88" s="10">
        <v>2374</v>
      </c>
      <c r="P88" s="10">
        <v>243</v>
      </c>
      <c r="Q88" s="10">
        <v>226</v>
      </c>
    </row>
    <row r="89" spans="1:17">
      <c r="A89" t="s">
        <v>122</v>
      </c>
      <c r="B89" t="s">
        <v>123</v>
      </c>
      <c r="C89" s="10">
        <v>6566</v>
      </c>
      <c r="D89" s="10">
        <v>1550</v>
      </c>
      <c r="E89" s="10">
        <v>433</v>
      </c>
      <c r="F89" s="10"/>
      <c r="G89" s="10">
        <v>3641</v>
      </c>
      <c r="H89" s="10">
        <v>826</v>
      </c>
      <c r="I89" s="10">
        <v>535</v>
      </c>
      <c r="J89" s="10"/>
      <c r="K89" s="10">
        <v>4950</v>
      </c>
      <c r="L89" s="10">
        <v>1987</v>
      </c>
      <c r="M89" s="10">
        <v>809</v>
      </c>
      <c r="N89" s="10"/>
      <c r="O89" s="10">
        <v>13828</v>
      </c>
      <c r="P89" s="10">
        <v>6163</v>
      </c>
      <c r="Q89" s="10">
        <v>1894</v>
      </c>
    </row>
    <row r="90" spans="1:17">
      <c r="A90" t="s">
        <v>124</v>
      </c>
      <c r="B90" t="s">
        <v>125</v>
      </c>
      <c r="C90" s="10">
        <v>7221</v>
      </c>
      <c r="D90" s="10">
        <v>877</v>
      </c>
      <c r="E90" s="10">
        <v>853</v>
      </c>
      <c r="F90" s="10"/>
      <c r="G90" s="10">
        <v>4594</v>
      </c>
      <c r="H90" s="10">
        <v>314</v>
      </c>
      <c r="I90" s="10">
        <v>481</v>
      </c>
      <c r="J90" s="10"/>
      <c r="K90" s="10">
        <v>7019</v>
      </c>
      <c r="L90" s="10">
        <v>523</v>
      </c>
      <c r="M90" s="10">
        <v>667</v>
      </c>
      <c r="N90" s="10"/>
      <c r="O90" s="10">
        <v>12689</v>
      </c>
      <c r="P90" s="10">
        <v>1356</v>
      </c>
      <c r="Q90" s="10">
        <v>1461</v>
      </c>
    </row>
    <row r="91" spans="1:17">
      <c r="A91" t="s">
        <v>126</v>
      </c>
      <c r="B91" t="s">
        <v>127</v>
      </c>
      <c r="C91" s="10">
        <v>5</v>
      </c>
      <c r="D91" s="10">
        <v>2</v>
      </c>
      <c r="E91" s="10">
        <v>1</v>
      </c>
      <c r="F91" s="10"/>
      <c r="G91" s="10">
        <v>8</v>
      </c>
      <c r="H91" s="10">
        <v>0</v>
      </c>
      <c r="I91" s="10">
        <v>4</v>
      </c>
      <c r="J91" s="10"/>
      <c r="K91" s="10">
        <v>3</v>
      </c>
      <c r="L91" s="10">
        <v>1</v>
      </c>
      <c r="M91" s="10">
        <v>1</v>
      </c>
      <c r="N91" s="10"/>
      <c r="O91" s="10">
        <v>15</v>
      </c>
      <c r="P91" s="10">
        <v>4</v>
      </c>
      <c r="Q91" s="10">
        <v>3</v>
      </c>
    </row>
    <row r="92" spans="1:17" ht="15" thickBo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>
      <c r="B93" s="1" t="s">
        <v>162</v>
      </c>
      <c r="C93" s="10">
        <f>SUM(C20:C25)</f>
        <v>14731</v>
      </c>
      <c r="D93" s="10">
        <f t="shared" ref="D93:Q93" si="0">SUM(D20:D25)</f>
        <v>19629</v>
      </c>
      <c r="E93" s="10">
        <f t="shared" si="0"/>
        <v>19061</v>
      </c>
      <c r="F93" s="10"/>
      <c r="G93" s="10">
        <f t="shared" si="0"/>
        <v>11827</v>
      </c>
      <c r="H93" s="10">
        <f t="shared" si="0"/>
        <v>16010</v>
      </c>
      <c r="I93" s="10">
        <f t="shared" si="0"/>
        <v>16338</v>
      </c>
      <c r="J93" s="10"/>
      <c r="K93" s="10">
        <f t="shared" si="0"/>
        <v>16783</v>
      </c>
      <c r="L93" s="10">
        <f t="shared" si="0"/>
        <v>17327</v>
      </c>
      <c r="M93" s="10">
        <f t="shared" si="0"/>
        <v>16475</v>
      </c>
      <c r="N93" s="10"/>
      <c r="O93" s="10">
        <f t="shared" si="0"/>
        <v>14973</v>
      </c>
      <c r="P93" s="10">
        <f t="shared" si="0"/>
        <v>16640</v>
      </c>
      <c r="Q93" s="10">
        <f t="shared" si="0"/>
        <v>17382</v>
      </c>
    </row>
    <row r="94" spans="1:17">
      <c r="B94" s="11" t="s">
        <v>163</v>
      </c>
      <c r="C94" s="11">
        <f>AVERAGE(C93:E93,G93:I93,K93:M93,O93:Q93)</f>
        <v>16431.333333333332</v>
      </c>
    </row>
    <row r="95" spans="1:17">
      <c r="B95" s="1" t="s">
        <v>164</v>
      </c>
      <c r="C95" s="16">
        <f>$C$94/C93</f>
        <v>1.1154255198787137</v>
      </c>
      <c r="D95" s="16">
        <f t="shared" ref="D95:Q95" si="1">$C$94/D93</f>
        <v>0.8370947747380576</v>
      </c>
      <c r="E95" s="16">
        <f t="shared" si="1"/>
        <v>0.86203941730934008</v>
      </c>
      <c r="F95" s="16"/>
      <c r="G95" s="16">
        <f t="shared" si="1"/>
        <v>1.3893069530171076</v>
      </c>
      <c r="H95" s="16">
        <f t="shared" si="1"/>
        <v>1.0263168852800333</v>
      </c>
      <c r="I95" s="16">
        <f t="shared" si="1"/>
        <v>1.0057126535275636</v>
      </c>
      <c r="J95" s="16"/>
      <c r="K95" s="16">
        <f t="shared" si="1"/>
        <v>0.97904625712526561</v>
      </c>
      <c r="L95" s="16">
        <f t="shared" si="1"/>
        <v>0.9483080356284026</v>
      </c>
      <c r="M95" s="16">
        <f t="shared" si="1"/>
        <v>0.99734951947395034</v>
      </c>
      <c r="N95" s="16"/>
      <c r="O95" s="16">
        <f t="shared" si="1"/>
        <v>1.0973975377902445</v>
      </c>
      <c r="P95" s="16">
        <f t="shared" si="1"/>
        <v>0.98745993589743586</v>
      </c>
      <c r="Q95" s="16">
        <f t="shared" si="1"/>
        <v>0.94530740612894559</v>
      </c>
    </row>
  </sheetData>
  <mergeCells count="8">
    <mergeCell ref="C2:E2"/>
    <mergeCell ref="G2:I2"/>
    <mergeCell ref="K2:M2"/>
    <mergeCell ref="O2:Q2"/>
    <mergeCell ref="C4:E4"/>
    <mergeCell ref="G4:I4"/>
    <mergeCell ref="K4:M4"/>
    <mergeCell ref="O4:Q4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79"/>
  <sheetViews>
    <sheetView tabSelected="1" topLeftCell="T1" workbookViewId="0">
      <selection activeCell="AE11" sqref="AE11"/>
    </sheetView>
  </sheetViews>
  <sheetFormatPr baseColWidth="10" defaultColWidth="8.83203125" defaultRowHeight="14" x14ac:dyDescent="0"/>
  <cols>
    <col min="2" max="2" width="29" customWidth="1"/>
    <col min="3" max="5" width="11.6640625" customWidth="1"/>
    <col min="6" max="6" width="11.6640625" style="26" customWidth="1"/>
    <col min="7" max="8" width="11.6640625" customWidth="1"/>
    <col min="9" max="9" width="11.6640625" style="26" customWidth="1"/>
    <col min="10" max="10" width="5.6640625" customWidth="1"/>
    <col min="11" max="17" width="11.6640625" customWidth="1"/>
    <col min="18" max="18" width="5" customWidth="1"/>
    <col min="19" max="25" width="11.6640625" customWidth="1"/>
    <col min="26" max="26" width="4.83203125" customWidth="1"/>
    <col min="27" max="33" width="11.6640625" customWidth="1"/>
  </cols>
  <sheetData>
    <row r="2" spans="1:33" ht="18">
      <c r="A2" s="2" t="s">
        <v>0</v>
      </c>
      <c r="B2" s="2"/>
      <c r="C2" s="72" t="s">
        <v>165</v>
      </c>
      <c r="D2" s="72"/>
      <c r="E2" s="72"/>
      <c r="F2" s="24"/>
      <c r="G2" s="72" t="s">
        <v>214</v>
      </c>
      <c r="H2" s="72"/>
      <c r="I2" s="72"/>
      <c r="J2" s="2"/>
      <c r="K2" s="73" t="s">
        <v>166</v>
      </c>
      <c r="L2" s="73"/>
      <c r="M2" s="73"/>
      <c r="N2" s="21"/>
      <c r="O2" s="73" t="s">
        <v>215</v>
      </c>
      <c r="P2" s="73"/>
      <c r="Q2" s="73"/>
      <c r="R2" s="2"/>
      <c r="S2" s="74" t="s">
        <v>167</v>
      </c>
      <c r="T2" s="74"/>
      <c r="U2" s="74"/>
      <c r="V2" s="22"/>
      <c r="W2" s="74" t="s">
        <v>216</v>
      </c>
      <c r="X2" s="74"/>
      <c r="Y2" s="74"/>
      <c r="Z2" s="2"/>
      <c r="AA2" s="75" t="s">
        <v>168</v>
      </c>
      <c r="AB2" s="75"/>
      <c r="AC2" s="75"/>
      <c r="AD2" s="23"/>
      <c r="AE2" s="75" t="s">
        <v>217</v>
      </c>
      <c r="AF2" s="75"/>
      <c r="AG2" s="75"/>
    </row>
    <row r="3" spans="1:33" ht="15" thickBot="1">
      <c r="A3" s="3" t="s">
        <v>156</v>
      </c>
      <c r="B3" s="4"/>
      <c r="C3" s="5" t="s">
        <v>157</v>
      </c>
      <c r="D3" s="6" t="s">
        <v>158</v>
      </c>
      <c r="E3" s="7" t="s">
        <v>159</v>
      </c>
      <c r="F3" s="25" t="s">
        <v>172</v>
      </c>
      <c r="G3" s="7" t="s">
        <v>173</v>
      </c>
      <c r="H3" s="7" t="s">
        <v>174</v>
      </c>
      <c r="I3" s="25" t="s">
        <v>175</v>
      </c>
      <c r="J3" s="8"/>
      <c r="K3" s="5" t="s">
        <v>157</v>
      </c>
      <c r="L3" s="6" t="s">
        <v>158</v>
      </c>
      <c r="M3" s="7" t="s">
        <v>159</v>
      </c>
      <c r="N3" s="7"/>
      <c r="O3" s="7"/>
      <c r="P3" s="7"/>
      <c r="Q3" s="7"/>
      <c r="R3" s="8"/>
      <c r="S3" s="5" t="s">
        <v>157</v>
      </c>
      <c r="T3" s="6" t="s">
        <v>158</v>
      </c>
      <c r="U3" s="7" t="s">
        <v>159</v>
      </c>
      <c r="V3" s="7"/>
      <c r="W3" s="7"/>
      <c r="X3" s="7"/>
      <c r="Y3" s="7"/>
      <c r="Z3" s="8"/>
      <c r="AA3" s="5" t="s">
        <v>157</v>
      </c>
      <c r="AB3" s="6" t="s">
        <v>158</v>
      </c>
      <c r="AC3" s="7" t="s">
        <v>159</v>
      </c>
      <c r="AD3" s="32"/>
      <c r="AE3" s="32"/>
      <c r="AF3" s="32"/>
      <c r="AG3" s="32"/>
    </row>
    <row r="5" spans="1:33">
      <c r="A5" t="s">
        <v>128</v>
      </c>
      <c r="B5" t="s">
        <v>129</v>
      </c>
      <c r="C5" s="17">
        <f>'Raw Data_vinc'!C20*'Raw Data_vinc'!C$95</f>
        <v>12006.440295974475</v>
      </c>
      <c r="D5" s="17">
        <f>'Raw Data_vinc'!D20*'Raw Data_vinc'!D$95</f>
        <v>12133.688759828145</v>
      </c>
      <c r="E5" s="17">
        <f>'Raw Data_vinc'!E20*'Raw Data_vinc'!E$95</f>
        <v>12024.587832047984</v>
      </c>
      <c r="F5" s="27"/>
      <c r="G5" s="17"/>
      <c r="H5" s="17"/>
      <c r="I5" s="27"/>
      <c r="J5" s="17"/>
      <c r="K5" s="17">
        <f>'Raw Data_vinc'!G20*'Raw Data_vinc'!G$95</f>
        <v>12455.136833798369</v>
      </c>
      <c r="L5" s="17">
        <f>'Raw Data_vinc'!H20*'Raw Data_vinc'!H$95</f>
        <v>11996.618072038309</v>
      </c>
      <c r="M5" s="17">
        <f>'Raw Data_vinc'!I20*'Raw Data_vinc'!I$95</f>
        <v>12018.266209654385</v>
      </c>
      <c r="N5" s="17"/>
      <c r="O5" s="17"/>
      <c r="P5" s="17"/>
      <c r="Q5" s="17"/>
      <c r="R5" s="17"/>
      <c r="S5" s="17">
        <f>'Raw Data_vinc'!K20*'Raw Data_vinc'!K$95</f>
        <v>12017.792806212636</v>
      </c>
      <c r="T5" s="17">
        <f>'Raw Data_vinc'!L20*'Raw Data_vinc'!L$95</f>
        <v>12012.217887304976</v>
      </c>
      <c r="U5" s="17">
        <f>'Raw Data_vinc'!M20*'Raw Data_vinc'!M$95</f>
        <v>12034.019301972685</v>
      </c>
      <c r="V5" s="17"/>
      <c r="W5" s="17"/>
      <c r="X5" s="17"/>
      <c r="Y5" s="17"/>
      <c r="Z5" s="17"/>
      <c r="AA5" s="17">
        <f>'Raw Data_vinc'!O20*'Raw Data_vinc'!O$95</f>
        <v>11973.704534829358</v>
      </c>
      <c r="AB5" s="17">
        <f>'Raw Data_vinc'!P20*'Raw Data_vinc'!P$95</f>
        <v>12084.534695512821</v>
      </c>
      <c r="AC5" s="17">
        <f>'Raw Data_vinc'!Q20*'Raw Data_vinc'!Q$95</f>
        <v>11959.083994937291</v>
      </c>
      <c r="AD5" s="17"/>
      <c r="AE5" s="17"/>
      <c r="AF5" s="17"/>
      <c r="AG5" s="17"/>
    </row>
    <row r="6" spans="1:33">
      <c r="A6" t="s">
        <v>130</v>
      </c>
      <c r="B6" t="s">
        <v>131</v>
      </c>
      <c r="C6" s="17">
        <f>'Raw Data_vinc'!C21*'Raw Data_vinc'!C$95</f>
        <v>3692.0584707985427</v>
      </c>
      <c r="D6" s="17">
        <f>'Raw Data_vinc'!D21*'Raw Data_vinc'!D$95</f>
        <v>3599.5075313736479</v>
      </c>
      <c r="E6" s="17">
        <f>'Raw Data_vinc'!E21*'Raw Data_vinc'!E$95</f>
        <v>3740.3890317052264</v>
      </c>
      <c r="F6" s="27"/>
      <c r="G6" s="17"/>
      <c r="H6" s="17"/>
      <c r="I6" s="27"/>
      <c r="J6" s="17"/>
      <c r="K6" s="17">
        <f>'Raw Data_vinc'!G21*'Raw Data_vinc'!G$95</f>
        <v>3294.0467856035621</v>
      </c>
      <c r="L6" s="17">
        <f>'Raw Data_vinc'!H21*'Raw Data_vinc'!H$95</f>
        <v>3752.2145325838019</v>
      </c>
      <c r="M6" s="17">
        <f>'Raw Data_vinc'!I21*'Raw Data_vinc'!I$95</f>
        <v>3726.1653813196231</v>
      </c>
      <c r="N6" s="17"/>
      <c r="O6" s="17"/>
      <c r="P6" s="17"/>
      <c r="Q6" s="17"/>
      <c r="R6" s="17"/>
      <c r="S6" s="17">
        <f>'Raw Data_vinc'!K21*'Raw Data_vinc'!K$95</f>
        <v>3702.7529444477545</v>
      </c>
      <c r="T6" s="17">
        <f>'Raw Data_vinc'!L21*'Raw Data_vinc'!L$95</f>
        <v>3696.5047228795133</v>
      </c>
      <c r="U6" s="17">
        <f>'Raw Data_vinc'!M21*'Raw Data_vinc'!M$95</f>
        <v>3671.2435811836112</v>
      </c>
      <c r="V6" s="17"/>
      <c r="W6" s="17"/>
      <c r="X6" s="17"/>
      <c r="Y6" s="17"/>
      <c r="Z6" s="17"/>
      <c r="AA6" s="17">
        <f>'Raw Data_vinc'!O21*'Raw Data_vinc'!O$95</f>
        <v>3755.2943743182168</v>
      </c>
      <c r="AB6" s="17">
        <f>'Raw Data_vinc'!P21*'Raw Data_vinc'!P$95</f>
        <v>3652.6143028846154</v>
      </c>
      <c r="AC6" s="17">
        <f>'Raw Data_vinc'!Q21*'Raw Data_vinc'!Q$95</f>
        <v>3810.5341541057796</v>
      </c>
      <c r="AD6" s="17"/>
      <c r="AE6" s="17"/>
      <c r="AF6" s="17"/>
      <c r="AG6" s="17"/>
    </row>
    <row r="7" spans="1:33">
      <c r="A7" t="s">
        <v>132</v>
      </c>
      <c r="B7" t="s">
        <v>133</v>
      </c>
      <c r="C7" s="17">
        <f>'Raw Data_vinc'!C22*'Raw Data_vinc'!C$95</f>
        <v>501.94148394542117</v>
      </c>
      <c r="D7" s="17">
        <f>'Raw Data_vinc'!D22*'Raw Data_vinc'!D$95</f>
        <v>491.37463277123982</v>
      </c>
      <c r="E7" s="17">
        <f>'Raw Data_vinc'!E22*'Raw Data_vinc'!E$95</f>
        <v>461.19108826049694</v>
      </c>
      <c r="F7" s="27"/>
      <c r="G7" s="17"/>
      <c r="H7" s="17"/>
      <c r="I7" s="27"/>
      <c r="J7" s="17"/>
      <c r="K7" s="17">
        <f>'Raw Data_vinc'!G22*'Raw Data_vinc'!G$95</f>
        <v>473.75367097883367</v>
      </c>
      <c r="L7" s="17">
        <f>'Raw Data_vinc'!H22*'Raw Data_vinc'!H$95</f>
        <v>487.50052050801582</v>
      </c>
      <c r="M7" s="17">
        <f>'Raw Data_vinc'!I22*'Raw Data_vinc'!I$95</f>
        <v>461.62210796915167</v>
      </c>
      <c r="N7" s="17"/>
      <c r="O7" s="17"/>
      <c r="P7" s="17"/>
      <c r="Q7" s="17"/>
      <c r="R7" s="17"/>
      <c r="S7" s="17">
        <f>'Raw Data_vinc'!K22*'Raw Data_vinc'!K$95</f>
        <v>497.35549861963494</v>
      </c>
      <c r="T7" s="17">
        <f>'Raw Data_vinc'!L22*'Raw Data_vinc'!L$95</f>
        <v>506.396491025567</v>
      </c>
      <c r="U7" s="17">
        <f>'Raw Data_vinc'!M22*'Raw Data_vinc'!M$95</f>
        <v>531.58729387961557</v>
      </c>
      <c r="V7" s="17"/>
      <c r="W7" s="17"/>
      <c r="X7" s="17"/>
      <c r="Y7" s="17"/>
      <c r="Z7" s="17"/>
      <c r="AA7" s="17">
        <f>'Raw Data_vinc'!O22*'Raw Data_vinc'!O$95</f>
        <v>497.12108461898077</v>
      </c>
      <c r="AB7" s="17">
        <f>'Raw Data_vinc'!P22*'Raw Data_vinc'!P$95</f>
        <v>493.72996794871796</v>
      </c>
      <c r="AC7" s="17">
        <f>'Raw Data_vinc'!Q22*'Raw Data_vinc'!Q$95</f>
        <v>469.81778084608595</v>
      </c>
      <c r="AD7" s="17"/>
      <c r="AE7" s="17"/>
      <c r="AF7" s="17"/>
      <c r="AG7" s="17"/>
    </row>
    <row r="8" spans="1:33">
      <c r="A8" t="s">
        <v>134</v>
      </c>
      <c r="B8" t="s">
        <v>135</v>
      </c>
      <c r="C8" s="17">
        <f>'Raw Data_vinc'!C23*'Raw Data_vinc'!C$95</f>
        <v>118.23510510714365</v>
      </c>
      <c r="D8" s="17">
        <f>'Raw Data_vinc'!D23*'Raw Data_vinc'!D$95</f>
        <v>96.26589909487663</v>
      </c>
      <c r="E8" s="17">
        <f>'Raw Data_vinc'!E23*'Raw Data_vinc'!E$95</f>
        <v>103.44473007712081</v>
      </c>
      <c r="F8" s="27"/>
      <c r="G8" s="17"/>
      <c r="H8" s="17"/>
      <c r="I8" s="27"/>
      <c r="J8" s="17"/>
      <c r="K8" s="17">
        <f>'Raw Data_vinc'!G23*'Raw Data_vinc'!G$95</f>
        <v>88.915644993094887</v>
      </c>
      <c r="L8" s="17">
        <f>'Raw Data_vinc'!H23*'Raw Data_vinc'!H$95</f>
        <v>100.57905475744326</v>
      </c>
      <c r="M8" s="17">
        <f>'Raw Data_vinc'!I23*'Raw Data_vinc'!I$95</f>
        <v>111.63410454155955</v>
      </c>
      <c r="N8" s="17"/>
      <c r="O8" s="17"/>
      <c r="P8" s="17"/>
      <c r="Q8" s="17"/>
      <c r="R8" s="17"/>
      <c r="S8" s="17">
        <f>'Raw Data_vinc'!K23*'Raw Data_vinc'!K$95</f>
        <v>112.59031956940555</v>
      </c>
      <c r="T8" s="17">
        <f>'Raw Data_vinc'!L23*'Raw Data_vinc'!L$95</f>
        <v>108.1071160616379</v>
      </c>
      <c r="U8" s="17">
        <f>'Raw Data_vinc'!M23*'Raw Data_vinc'!M$95</f>
        <v>101.72965098634293</v>
      </c>
      <c r="V8" s="17"/>
      <c r="W8" s="17"/>
      <c r="X8" s="17"/>
      <c r="Y8" s="17"/>
      <c r="Z8" s="17"/>
      <c r="AA8" s="17">
        <f>'Raw Data_vinc'!O23*'Raw Data_vinc'!O$95</f>
        <v>97.668380863331762</v>
      </c>
      <c r="AB8" s="17">
        <f>'Raw Data_vinc'!P23*'Raw Data_vinc'!P$95</f>
        <v>87.883934294871793</v>
      </c>
      <c r="AC8" s="17">
        <f>'Raw Data_vinc'!Q23*'Raw Data_vinc'!Q$95</f>
        <v>84.132359145476158</v>
      </c>
      <c r="AD8" s="17"/>
      <c r="AE8" s="17"/>
      <c r="AF8" s="17"/>
      <c r="AG8" s="17"/>
    </row>
    <row r="9" spans="1:33">
      <c r="A9" t="s">
        <v>136</v>
      </c>
      <c r="B9" t="s">
        <v>137</v>
      </c>
      <c r="C9" s="17">
        <f>'Raw Data_vinc'!C24*'Raw Data_vinc'!C$95</f>
        <v>98.157445749326811</v>
      </c>
      <c r="D9" s="17">
        <f>'Raw Data_vinc'!D24*'Raw Data_vinc'!D$95</f>
        <v>88.732046122234109</v>
      </c>
      <c r="E9" s="17">
        <f>'Raw Data_vinc'!E24*'Raw Data_vinc'!E$95</f>
        <v>82.755784061696644</v>
      </c>
      <c r="F9" s="27"/>
      <c r="G9" s="17"/>
      <c r="H9" s="17"/>
      <c r="I9" s="27"/>
      <c r="J9" s="17"/>
      <c r="K9" s="17">
        <f>'Raw Data_vinc'!G24*'Raw Data_vinc'!G$95</f>
        <v>98.640793664214641</v>
      </c>
      <c r="L9" s="17">
        <f>'Raw Data_vinc'!H24*'Raw Data_vinc'!H$95</f>
        <v>84.157984592962734</v>
      </c>
      <c r="M9" s="17">
        <f>'Raw Data_vinc'!I24*'Raw Data_vinc'!I$95</f>
        <v>93.531276778063415</v>
      </c>
      <c r="N9" s="17"/>
      <c r="O9" s="17"/>
      <c r="P9" s="17"/>
      <c r="Q9" s="17"/>
      <c r="R9" s="17"/>
      <c r="S9" s="17">
        <f>'Raw Data_vinc'!K24*'Raw Data_vinc'!K$95</f>
        <v>87.135116884148644</v>
      </c>
      <c r="T9" s="17">
        <f>'Raw Data_vinc'!L24*'Raw Data_vinc'!L$95</f>
        <v>86.29603124218464</v>
      </c>
      <c r="U9" s="17">
        <f>'Raw Data_vinc'!M24*'Raw Data_vinc'!M$95</f>
        <v>74.801213960546278</v>
      </c>
      <c r="V9" s="17"/>
      <c r="W9" s="17"/>
      <c r="X9" s="17"/>
      <c r="Y9" s="17"/>
      <c r="Z9" s="17"/>
      <c r="AA9" s="17">
        <f>'Raw Data_vinc'!O24*'Raw Data_vinc'!O$95</f>
        <v>92.181393174380545</v>
      </c>
      <c r="AB9" s="17">
        <f>'Raw Data_vinc'!P24*'Raw Data_vinc'!P$95</f>
        <v>90.846314102564094</v>
      </c>
      <c r="AC9" s="17">
        <f>'Raw Data_vinc'!Q24*'Raw Data_vinc'!Q$95</f>
        <v>83.187051739347211</v>
      </c>
      <c r="AD9" s="17"/>
      <c r="AE9" s="17"/>
      <c r="AF9" s="17"/>
      <c r="AG9" s="17"/>
    </row>
    <row r="10" spans="1:33">
      <c r="A10" t="s">
        <v>138</v>
      </c>
      <c r="B10" t="s">
        <v>139</v>
      </c>
      <c r="C10" s="17">
        <f>'Raw Data_vinc'!C25*'Raw Data_vinc'!C$95</f>
        <v>14.500531758423278</v>
      </c>
      <c r="D10" s="17">
        <f>'Raw Data_vinc'!D25*'Raw Data_vinc'!D$95</f>
        <v>21.764464143189496</v>
      </c>
      <c r="E10" s="17">
        <f>'Raw Data_vinc'!E25*'Raw Data_vinc'!E$95</f>
        <v>18.964867180805481</v>
      </c>
      <c r="F10" s="27"/>
      <c r="G10" s="17"/>
      <c r="H10" s="17"/>
      <c r="I10" s="27"/>
      <c r="J10" s="17"/>
      <c r="K10" s="17">
        <f>'Raw Data_vinc'!G25*'Raw Data_vinc'!G$95</f>
        <v>20.839604295256613</v>
      </c>
      <c r="L10" s="17">
        <f>'Raw Data_vinc'!H25*'Raw Data_vinc'!H$95</f>
        <v>10.263168852800334</v>
      </c>
      <c r="M10" s="17">
        <f>'Raw Data_vinc'!I25*'Raw Data_vinc'!I$95</f>
        <v>20.114253070551271</v>
      </c>
      <c r="N10" s="17"/>
      <c r="O10" s="17"/>
      <c r="P10" s="17"/>
      <c r="Q10" s="17"/>
      <c r="R10" s="17"/>
      <c r="S10" s="17">
        <f>'Raw Data_vinc'!K25*'Raw Data_vinc'!K$95</f>
        <v>13.706647599753719</v>
      </c>
      <c r="T10" s="17">
        <f>'Raw Data_vinc'!L25*'Raw Data_vinc'!L$95</f>
        <v>21.81108481945326</v>
      </c>
      <c r="U10" s="17">
        <f>'Raw Data_vinc'!M25*'Raw Data_vinc'!M$95</f>
        <v>17.952291350531105</v>
      </c>
      <c r="V10" s="17"/>
      <c r="W10" s="17"/>
      <c r="X10" s="17"/>
      <c r="Y10" s="17"/>
      <c r="Z10" s="17"/>
      <c r="AA10" s="17">
        <f>'Raw Data_vinc'!O25*'Raw Data_vinc'!O$95</f>
        <v>15.363565529063424</v>
      </c>
      <c r="AB10" s="17">
        <f>'Raw Data_vinc'!P25*'Raw Data_vinc'!P$95</f>
        <v>21.72411858974359</v>
      </c>
      <c r="AC10" s="17">
        <f>'Raw Data_vinc'!Q25*'Raw Data_vinc'!Q$95</f>
        <v>24.577992559352584</v>
      </c>
      <c r="AD10" s="17"/>
      <c r="AE10" s="17"/>
      <c r="AF10" s="17"/>
      <c r="AG10" s="17"/>
    </row>
    <row r="11" spans="1:33">
      <c r="C11" s="17"/>
      <c r="D11" s="17"/>
      <c r="E11" s="17"/>
      <c r="F11" s="27"/>
      <c r="G11" s="17"/>
      <c r="H11" s="17"/>
      <c r="I11" s="2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</row>
    <row r="12" spans="1:33">
      <c r="A12" t="s">
        <v>140</v>
      </c>
      <c r="B12" t="s">
        <v>141</v>
      </c>
      <c r="C12" s="17">
        <f>'Raw Data_vinc'!C27*'Raw Data_vinc'!C$95</f>
        <v>2.2308510397574275</v>
      </c>
      <c r="D12" s="17">
        <f>'Raw Data_vinc'!D27*'Raw Data_vinc'!D$95</f>
        <v>0.8370947747380576</v>
      </c>
      <c r="E12" s="17">
        <f>'Raw Data_vinc'!E27*'Raw Data_vinc'!E$95</f>
        <v>1.7240788346186802</v>
      </c>
      <c r="F12" s="27"/>
      <c r="G12" s="17"/>
      <c r="H12" s="17"/>
      <c r="I12" s="27"/>
      <c r="J12" s="17"/>
      <c r="K12" s="17">
        <f>'Raw Data_vinc'!G27*'Raw Data_vinc'!G$95</f>
        <v>4.167920859051323</v>
      </c>
      <c r="L12" s="17">
        <f>'Raw Data_vinc'!H27*'Raw Data_vinc'!H$95</f>
        <v>0</v>
      </c>
      <c r="M12" s="17">
        <f>'Raw Data_vinc'!I27*'Raw Data_vinc'!I$95</f>
        <v>1.0057126535275636</v>
      </c>
      <c r="N12" s="17"/>
      <c r="O12" s="17"/>
      <c r="P12" s="17"/>
      <c r="Q12" s="17"/>
      <c r="R12" s="17"/>
      <c r="S12" s="17">
        <f>'Raw Data_vinc'!K27*'Raw Data_vinc'!K$95</f>
        <v>2.937138771375797</v>
      </c>
      <c r="T12" s="17">
        <f>'Raw Data_vinc'!L27*'Raw Data_vinc'!L$95</f>
        <v>0</v>
      </c>
      <c r="U12" s="17">
        <f>'Raw Data_vinc'!M27*'Raw Data_vinc'!M$95</f>
        <v>2.992048558421851</v>
      </c>
      <c r="V12" s="17"/>
      <c r="W12" s="17"/>
      <c r="X12" s="17"/>
      <c r="Y12" s="17"/>
      <c r="Z12" s="17"/>
      <c r="AA12" s="17">
        <f>'Raw Data_vinc'!O27*'Raw Data_vinc'!O$95</f>
        <v>0</v>
      </c>
      <c r="AB12" s="17">
        <f>'Raw Data_vinc'!P27*'Raw Data_vinc'!P$95</f>
        <v>1.9749198717948717</v>
      </c>
      <c r="AC12" s="17">
        <f>'Raw Data_vinc'!Q27*'Raw Data_vinc'!Q$95</f>
        <v>0.94530740612894559</v>
      </c>
      <c r="AD12" s="17"/>
      <c r="AE12" s="17"/>
      <c r="AF12" s="17"/>
      <c r="AG12" s="17"/>
    </row>
    <row r="13" spans="1:33">
      <c r="A13" t="s">
        <v>142</v>
      </c>
      <c r="B13" t="s">
        <v>143</v>
      </c>
      <c r="C13" s="17">
        <f>'Raw Data_vinc'!C28*'Raw Data_vinc'!C$95</f>
        <v>5.5771275993935685</v>
      </c>
      <c r="D13" s="17">
        <f>'Raw Data_vinc'!D28*'Raw Data_vinc'!D$95</f>
        <v>0.8370947747380576</v>
      </c>
      <c r="E13" s="17">
        <f>'Raw Data_vinc'!E28*'Raw Data_vinc'!E$95</f>
        <v>2.5861182519280201</v>
      </c>
      <c r="F13" s="27"/>
      <c r="G13" s="17"/>
      <c r="H13" s="17"/>
      <c r="I13" s="27"/>
      <c r="J13" s="17"/>
      <c r="K13" s="17">
        <f>'Raw Data_vinc'!G28*'Raw Data_vinc'!G$95</f>
        <v>9.7251486711197526</v>
      </c>
      <c r="L13" s="17">
        <f>'Raw Data_vinc'!H28*'Raw Data_vinc'!H$95</f>
        <v>1.0263168852800333</v>
      </c>
      <c r="M13" s="17">
        <f>'Raw Data_vinc'!I28*'Raw Data_vinc'!I$95</f>
        <v>2.0114253070551271</v>
      </c>
      <c r="N13" s="17"/>
      <c r="O13" s="17"/>
      <c r="P13" s="17"/>
      <c r="Q13" s="17"/>
      <c r="R13" s="17"/>
      <c r="S13" s="17">
        <f>'Raw Data_vinc'!K28*'Raw Data_vinc'!K$95</f>
        <v>3.9161850285010624</v>
      </c>
      <c r="T13" s="17">
        <f>'Raw Data_vinc'!L28*'Raw Data_vinc'!L$95</f>
        <v>1.8966160712568052</v>
      </c>
      <c r="U13" s="17">
        <f>'Raw Data_vinc'!M28*'Raw Data_vinc'!M$95</f>
        <v>2.992048558421851</v>
      </c>
      <c r="V13" s="17"/>
      <c r="W13" s="17"/>
      <c r="X13" s="17"/>
      <c r="Y13" s="17"/>
      <c r="Z13" s="17"/>
      <c r="AA13" s="17">
        <f>'Raw Data_vinc'!O28*'Raw Data_vinc'!O$95</f>
        <v>13.168770453482935</v>
      </c>
      <c r="AB13" s="17">
        <f>'Raw Data_vinc'!P28*'Raw Data_vinc'!P$95</f>
        <v>1.9749198717948717</v>
      </c>
      <c r="AC13" s="17">
        <f>'Raw Data_vinc'!Q28*'Raw Data_vinc'!Q$95</f>
        <v>0.94530740612894559</v>
      </c>
      <c r="AD13" s="17"/>
      <c r="AE13" s="17"/>
      <c r="AF13" s="17"/>
      <c r="AG13" s="17"/>
    </row>
    <row r="14" spans="1:33">
      <c r="A14" t="s">
        <v>144</v>
      </c>
      <c r="B14" t="s">
        <v>145</v>
      </c>
      <c r="C14" s="17">
        <f>'Raw Data_vinc'!C29*'Raw Data_vinc'!C$95</f>
        <v>3.3462765596361415</v>
      </c>
      <c r="D14" s="17">
        <f>'Raw Data_vinc'!D29*'Raw Data_vinc'!D$95</f>
        <v>2.5112843242141727</v>
      </c>
      <c r="E14" s="17">
        <f>'Raw Data_vinc'!E29*'Raw Data_vinc'!E$95</f>
        <v>0</v>
      </c>
      <c r="F14" s="27"/>
      <c r="G14" s="17"/>
      <c r="H14" s="17"/>
      <c r="I14" s="27"/>
      <c r="J14" s="17"/>
      <c r="K14" s="17">
        <f>'Raw Data_vinc'!G29*'Raw Data_vinc'!G$95</f>
        <v>6.9465347650855378</v>
      </c>
      <c r="L14" s="17">
        <f>'Raw Data_vinc'!H29*'Raw Data_vinc'!H$95</f>
        <v>0</v>
      </c>
      <c r="M14" s="17">
        <f>'Raw Data_vinc'!I29*'Raw Data_vinc'!I$95</f>
        <v>1.0057126535275636</v>
      </c>
      <c r="N14" s="17"/>
      <c r="O14" s="17"/>
      <c r="P14" s="17"/>
      <c r="Q14" s="17"/>
      <c r="R14" s="17"/>
      <c r="S14" s="17">
        <f>'Raw Data_vinc'!K29*'Raw Data_vinc'!K$95</f>
        <v>0.97904625712526561</v>
      </c>
      <c r="T14" s="17">
        <f>'Raw Data_vinc'!L29*'Raw Data_vinc'!L$95</f>
        <v>2.844924106885208</v>
      </c>
      <c r="U14" s="17">
        <f>'Raw Data_vinc'!M29*'Raw Data_vinc'!M$95</f>
        <v>2.992048558421851</v>
      </c>
      <c r="V14" s="17"/>
      <c r="W14" s="17"/>
      <c r="X14" s="17"/>
      <c r="Y14" s="17"/>
      <c r="Z14" s="17"/>
      <c r="AA14" s="17">
        <f>'Raw Data_vinc'!O29*'Raw Data_vinc'!O$95</f>
        <v>5.4869876889512224</v>
      </c>
      <c r="AB14" s="17">
        <f>'Raw Data_vinc'!P29*'Raw Data_vinc'!P$95</f>
        <v>5.9247596153846152</v>
      </c>
      <c r="AC14" s="17">
        <f>'Raw Data_vinc'!Q29*'Raw Data_vinc'!Q$95</f>
        <v>1.8906148122578912</v>
      </c>
      <c r="AD14" s="17"/>
      <c r="AE14" s="17"/>
      <c r="AF14" s="17"/>
      <c r="AG14" s="17"/>
    </row>
    <row r="15" spans="1:33">
      <c r="A15" t="s">
        <v>146</v>
      </c>
      <c r="B15" t="s">
        <v>147</v>
      </c>
      <c r="C15" s="17">
        <f>'Raw Data_vinc'!C30*'Raw Data_vinc'!C$95</f>
        <v>2.2308510397574275</v>
      </c>
      <c r="D15" s="17">
        <f>'Raw Data_vinc'!D30*'Raw Data_vinc'!D$95</f>
        <v>0.8370947747380576</v>
      </c>
      <c r="E15" s="17">
        <f>'Raw Data_vinc'!E30*'Raw Data_vinc'!E$95</f>
        <v>1.7240788346186802</v>
      </c>
      <c r="F15" s="27"/>
      <c r="G15" s="17"/>
      <c r="H15" s="17"/>
      <c r="I15" s="27"/>
      <c r="J15" s="17"/>
      <c r="K15" s="17">
        <f>'Raw Data_vinc'!G30*'Raw Data_vinc'!G$95</f>
        <v>12.503762577153969</v>
      </c>
      <c r="L15" s="17">
        <f>'Raw Data_vinc'!H30*'Raw Data_vinc'!H$95</f>
        <v>3.0789506558400999</v>
      </c>
      <c r="M15" s="17">
        <f>'Raw Data_vinc'!I30*'Raw Data_vinc'!I$95</f>
        <v>1.0057126535275636</v>
      </c>
      <c r="N15" s="17"/>
      <c r="O15" s="17"/>
      <c r="P15" s="17"/>
      <c r="Q15" s="17"/>
      <c r="R15" s="17"/>
      <c r="S15" s="17">
        <f>'Raw Data_vinc'!K30*'Raw Data_vinc'!K$95</f>
        <v>1.9580925142505312</v>
      </c>
      <c r="T15" s="17">
        <f>'Raw Data_vinc'!L30*'Raw Data_vinc'!L$95</f>
        <v>0.9483080356284026</v>
      </c>
      <c r="U15" s="17">
        <f>'Raw Data_vinc'!M30*'Raw Data_vinc'!M$95</f>
        <v>0</v>
      </c>
      <c r="V15" s="17"/>
      <c r="W15" s="17"/>
      <c r="X15" s="17"/>
      <c r="Y15" s="17"/>
      <c r="Z15" s="17"/>
      <c r="AA15" s="17">
        <f>'Raw Data_vinc'!O30*'Raw Data_vinc'!O$95</f>
        <v>5.4869876889512224</v>
      </c>
      <c r="AB15" s="17">
        <f>'Raw Data_vinc'!P30*'Raw Data_vinc'!P$95</f>
        <v>4.9372996794871788</v>
      </c>
      <c r="AC15" s="17">
        <f>'Raw Data_vinc'!Q30*'Raw Data_vinc'!Q$95</f>
        <v>1.8906148122578912</v>
      </c>
      <c r="AD15" s="17"/>
      <c r="AE15" s="17"/>
      <c r="AF15" s="17"/>
      <c r="AG15" s="17"/>
    </row>
    <row r="16" spans="1:33">
      <c r="A16" t="s">
        <v>148</v>
      </c>
      <c r="B16" t="s">
        <v>149</v>
      </c>
      <c r="C16" s="17">
        <f>'Raw Data_vinc'!C31*'Raw Data_vinc'!C$95</f>
        <v>4.461702079514855</v>
      </c>
      <c r="D16" s="17">
        <f>'Raw Data_vinc'!D31*'Raw Data_vinc'!D$95</f>
        <v>4.1854738736902881</v>
      </c>
      <c r="E16" s="17">
        <f>'Raw Data_vinc'!E31*'Raw Data_vinc'!E$95</f>
        <v>0.86203941730934008</v>
      </c>
      <c r="F16" s="27"/>
      <c r="G16" s="17"/>
      <c r="H16" s="17"/>
      <c r="I16" s="27"/>
      <c r="J16" s="17"/>
      <c r="K16" s="17">
        <f>'Raw Data_vinc'!G31*'Raw Data_vinc'!G$95</f>
        <v>5.5572278120684304</v>
      </c>
      <c r="L16" s="17">
        <f>'Raw Data_vinc'!H31*'Raw Data_vinc'!H$95</f>
        <v>0</v>
      </c>
      <c r="M16" s="17">
        <f>'Raw Data_vinc'!I31*'Raw Data_vinc'!I$95</f>
        <v>2.0114253070551271</v>
      </c>
      <c r="N16" s="17"/>
      <c r="O16" s="17"/>
      <c r="P16" s="17"/>
      <c r="Q16" s="17"/>
      <c r="R16" s="17"/>
      <c r="S16" s="17">
        <f>'Raw Data_vinc'!K31*'Raw Data_vinc'!K$95</f>
        <v>0.97904625712526561</v>
      </c>
      <c r="T16" s="17">
        <f>'Raw Data_vinc'!L31*'Raw Data_vinc'!L$95</f>
        <v>0.9483080356284026</v>
      </c>
      <c r="U16" s="17">
        <f>'Raw Data_vinc'!M31*'Raw Data_vinc'!M$95</f>
        <v>0</v>
      </c>
      <c r="V16" s="17"/>
      <c r="W16" s="17"/>
      <c r="X16" s="17"/>
      <c r="Y16" s="17"/>
      <c r="Z16" s="17"/>
      <c r="AA16" s="17">
        <f>'Raw Data_vinc'!O31*'Raw Data_vinc'!O$95</f>
        <v>7.6817827645317118</v>
      </c>
      <c r="AB16" s="17">
        <f>'Raw Data_vinc'!P31*'Raw Data_vinc'!P$95</f>
        <v>2.9623798076923076</v>
      </c>
      <c r="AC16" s="17">
        <f>'Raw Data_vinc'!Q31*'Raw Data_vinc'!Q$95</f>
        <v>1.8906148122578912</v>
      </c>
      <c r="AD16" s="17"/>
      <c r="AE16" s="17"/>
      <c r="AF16" s="17"/>
      <c r="AG16" s="17"/>
    </row>
    <row r="17" spans="1:33">
      <c r="A17" t="s">
        <v>150</v>
      </c>
      <c r="B17" t="s">
        <v>151</v>
      </c>
      <c r="C17" s="17">
        <f>'Raw Data_vinc'!C32*'Raw Data_vinc'!C$95</f>
        <v>3.3462765596361415</v>
      </c>
      <c r="D17" s="17">
        <f>'Raw Data_vinc'!D32*'Raw Data_vinc'!D$95</f>
        <v>0.8370947747380576</v>
      </c>
      <c r="E17" s="17">
        <f>'Raw Data_vinc'!E32*'Raw Data_vinc'!E$95</f>
        <v>2.5861182519280201</v>
      </c>
      <c r="F17" s="27"/>
      <c r="G17" s="17"/>
      <c r="H17" s="17"/>
      <c r="I17" s="27"/>
      <c r="J17" s="17"/>
      <c r="K17" s="17">
        <f>'Raw Data_vinc'!G32*'Raw Data_vinc'!G$95</f>
        <v>5.5572278120684304</v>
      </c>
      <c r="L17" s="17">
        <f>'Raw Data_vinc'!H32*'Raw Data_vinc'!H$95</f>
        <v>0</v>
      </c>
      <c r="M17" s="17">
        <f>'Raw Data_vinc'!I32*'Raw Data_vinc'!I$95</f>
        <v>3.0171379605826907</v>
      </c>
      <c r="N17" s="17"/>
      <c r="O17" s="17"/>
      <c r="P17" s="17"/>
      <c r="Q17" s="17"/>
      <c r="R17" s="17"/>
      <c r="S17" s="17">
        <f>'Raw Data_vinc'!K32*'Raw Data_vinc'!K$95</f>
        <v>1.9580925142505312</v>
      </c>
      <c r="T17" s="17">
        <f>'Raw Data_vinc'!L32*'Raw Data_vinc'!L$95</f>
        <v>1.8966160712568052</v>
      </c>
      <c r="U17" s="17">
        <f>'Raw Data_vinc'!M32*'Raw Data_vinc'!M$95</f>
        <v>1.9946990389479007</v>
      </c>
      <c r="V17" s="17"/>
      <c r="W17" s="17"/>
      <c r="X17" s="17"/>
      <c r="Y17" s="17"/>
      <c r="Z17" s="17"/>
      <c r="AA17" s="17">
        <f>'Raw Data_vinc'!O32*'Raw Data_vinc'!O$95</f>
        <v>2.194795075580489</v>
      </c>
      <c r="AB17" s="17">
        <f>'Raw Data_vinc'!P32*'Raw Data_vinc'!P$95</f>
        <v>0.98745993589743586</v>
      </c>
      <c r="AC17" s="17">
        <f>'Raw Data_vinc'!Q32*'Raw Data_vinc'!Q$95</f>
        <v>0</v>
      </c>
      <c r="AD17" s="17"/>
      <c r="AE17" s="17"/>
      <c r="AF17" s="17"/>
      <c r="AG17" s="17"/>
    </row>
    <row r="18" spans="1:33">
      <c r="A18" t="s">
        <v>152</v>
      </c>
      <c r="B18" t="s">
        <v>153</v>
      </c>
      <c r="C18" s="17">
        <f>'Raw Data_vinc'!C33*'Raw Data_vinc'!C$95</f>
        <v>1.1154255198787137</v>
      </c>
      <c r="D18" s="17">
        <f>'Raw Data_vinc'!D33*'Raw Data_vinc'!D$95</f>
        <v>1.6741895494761152</v>
      </c>
      <c r="E18" s="17">
        <f>'Raw Data_vinc'!E33*'Raw Data_vinc'!E$95</f>
        <v>2.5861182519280201</v>
      </c>
      <c r="F18" s="27"/>
      <c r="G18" s="17"/>
      <c r="H18" s="17"/>
      <c r="I18" s="27"/>
      <c r="J18" s="17"/>
      <c r="K18" s="17">
        <f>'Raw Data_vinc'!G33*'Raw Data_vinc'!G$95</f>
        <v>1.3893069530171076</v>
      </c>
      <c r="L18" s="17">
        <f>'Raw Data_vinc'!H33*'Raw Data_vinc'!H$95</f>
        <v>1.0263168852800333</v>
      </c>
      <c r="M18" s="17">
        <f>'Raw Data_vinc'!I33*'Raw Data_vinc'!I$95</f>
        <v>0</v>
      </c>
      <c r="N18" s="17"/>
      <c r="O18" s="17"/>
      <c r="P18" s="17"/>
      <c r="Q18" s="17"/>
      <c r="R18" s="17"/>
      <c r="S18" s="17">
        <f>'Raw Data_vinc'!K33*'Raw Data_vinc'!K$95</f>
        <v>0</v>
      </c>
      <c r="T18" s="17">
        <f>'Raw Data_vinc'!L33*'Raw Data_vinc'!L$95</f>
        <v>0</v>
      </c>
      <c r="U18" s="17">
        <f>'Raw Data_vinc'!M33*'Raw Data_vinc'!M$95</f>
        <v>0.99734951947395034</v>
      </c>
      <c r="V18" s="17"/>
      <c r="W18" s="17"/>
      <c r="X18" s="17"/>
      <c r="Y18" s="17"/>
      <c r="Z18" s="17"/>
      <c r="AA18" s="17">
        <f>'Raw Data_vinc'!O33*'Raw Data_vinc'!O$95</f>
        <v>3.2921926133707338</v>
      </c>
      <c r="AB18" s="17">
        <f>'Raw Data_vinc'!P33*'Raw Data_vinc'!P$95</f>
        <v>2.9623798076923076</v>
      </c>
      <c r="AC18" s="17">
        <f>'Raw Data_vinc'!Q33*'Raw Data_vinc'!Q$95</f>
        <v>0</v>
      </c>
      <c r="AD18" s="17"/>
      <c r="AE18" s="17"/>
      <c r="AF18" s="17"/>
      <c r="AG18" s="17"/>
    </row>
    <row r="19" spans="1:33">
      <c r="A19" t="s">
        <v>154</v>
      </c>
      <c r="B19" t="s">
        <v>155</v>
      </c>
      <c r="C19" s="17">
        <f>'Raw Data_vinc'!C34*'Raw Data_vinc'!C$95</f>
        <v>4.461702079514855</v>
      </c>
      <c r="D19" s="17">
        <f>'Raw Data_vinc'!D34*'Raw Data_vinc'!D$95</f>
        <v>1.6741895494761152</v>
      </c>
      <c r="E19" s="17">
        <f>'Raw Data_vinc'!E34*'Raw Data_vinc'!E$95</f>
        <v>0.86203941730934008</v>
      </c>
      <c r="F19" s="27"/>
      <c r="G19" s="17"/>
      <c r="H19" s="17"/>
      <c r="I19" s="27"/>
      <c r="J19" s="17"/>
      <c r="K19" s="17">
        <f>'Raw Data_vinc'!G34*'Raw Data_vinc'!G$95</f>
        <v>15.282376483188184</v>
      </c>
      <c r="L19" s="17">
        <f>'Raw Data_vinc'!H34*'Raw Data_vinc'!H$95</f>
        <v>1.0263168852800333</v>
      </c>
      <c r="M19" s="17">
        <f>'Raw Data_vinc'!I34*'Raw Data_vinc'!I$95</f>
        <v>4.0228506141102542</v>
      </c>
      <c r="N19" s="17"/>
      <c r="O19" s="17"/>
      <c r="P19" s="17"/>
      <c r="Q19" s="17"/>
      <c r="R19" s="17"/>
      <c r="S19" s="17">
        <f>'Raw Data_vinc'!K34*'Raw Data_vinc'!K$95</f>
        <v>0.97904625712526561</v>
      </c>
      <c r="T19" s="17">
        <f>'Raw Data_vinc'!L34*'Raw Data_vinc'!L$95</f>
        <v>0.9483080356284026</v>
      </c>
      <c r="U19" s="17">
        <f>'Raw Data_vinc'!M34*'Raw Data_vinc'!M$95</f>
        <v>3.9893980778958014</v>
      </c>
      <c r="V19" s="17"/>
      <c r="W19" s="17"/>
      <c r="X19" s="17"/>
      <c r="Y19" s="17"/>
      <c r="Z19" s="17"/>
      <c r="AA19" s="17">
        <f>'Raw Data_vinc'!O34*'Raw Data_vinc'!O$95</f>
        <v>7.6817827645317118</v>
      </c>
      <c r="AB19" s="17">
        <f>'Raw Data_vinc'!P34*'Raw Data_vinc'!P$95</f>
        <v>1.9749198717948717</v>
      </c>
      <c r="AC19" s="17">
        <f>'Raw Data_vinc'!Q34*'Raw Data_vinc'!Q$95</f>
        <v>0.94530740612894559</v>
      </c>
      <c r="AD19" s="17"/>
      <c r="AE19" s="17"/>
      <c r="AF19" s="17"/>
      <c r="AG19" s="17"/>
    </row>
    <row r="21" spans="1:33">
      <c r="B21" s="14" t="s">
        <v>160</v>
      </c>
      <c r="C21" s="18">
        <f>AVERAGE(C12:C19)+2*STDEV(C12:C19)</f>
        <v>6.2671462035959564</v>
      </c>
      <c r="D21" s="18">
        <f t="shared" ref="D21:AC21" si="0">AVERAGE(D12:D19)+2*STDEV(D12:D19)</f>
        <v>4.0418511163285391</v>
      </c>
      <c r="E21" s="18">
        <f t="shared" si="0"/>
        <v>3.5576222385918772</v>
      </c>
      <c r="F21" s="28"/>
      <c r="G21" s="18"/>
      <c r="H21" s="18"/>
      <c r="I21" s="28"/>
      <c r="J21" s="18"/>
      <c r="K21" s="18">
        <f t="shared" si="0"/>
        <v>16.796770755240459</v>
      </c>
      <c r="L21" s="18">
        <f t="shared" si="0"/>
        <v>2.8944154704698324</v>
      </c>
      <c r="M21" s="18">
        <f t="shared" si="0"/>
        <v>4.3381211933156134</v>
      </c>
      <c r="N21" s="18"/>
      <c r="O21" s="18"/>
      <c r="P21" s="18"/>
      <c r="Q21" s="18"/>
      <c r="R21" s="18"/>
      <c r="S21" s="18">
        <f t="shared" si="0"/>
        <v>4.2230962316862586</v>
      </c>
      <c r="T21" s="18">
        <f t="shared" si="0"/>
        <v>3.1485691896397916</v>
      </c>
      <c r="U21" s="18">
        <f t="shared" si="0"/>
        <v>5.0104005232197224</v>
      </c>
      <c r="V21" s="18"/>
      <c r="W21" s="18"/>
      <c r="X21" s="18"/>
      <c r="Y21" s="18"/>
      <c r="Z21" s="18"/>
      <c r="AA21" s="18">
        <f t="shared" si="0"/>
        <v>13.704338957943438</v>
      </c>
      <c r="AB21" s="18">
        <f t="shared" si="0"/>
        <v>6.3006036724829713</v>
      </c>
      <c r="AC21" s="18">
        <f t="shared" si="0"/>
        <v>2.6412323019895769</v>
      </c>
      <c r="AD21" s="18"/>
      <c r="AE21" s="18"/>
      <c r="AF21" s="18"/>
      <c r="AG21" s="18"/>
    </row>
    <row r="22" spans="1:33">
      <c r="B22" s="15" t="s">
        <v>161</v>
      </c>
    </row>
    <row r="24" spans="1:33" s="58" customFormat="1">
      <c r="A24" s="58" t="s">
        <v>16</v>
      </c>
      <c r="B24" s="58" t="s">
        <v>17</v>
      </c>
      <c r="C24" s="59">
        <f>'Raw Data_vinc'!C36*'Raw Data_vinc'!C$95</f>
        <v>16.731382798180707</v>
      </c>
      <c r="D24" s="59">
        <f>'Raw Data_vinc'!D36*'Raw Data_vinc'!D$95</f>
        <v>7.5338529726425181</v>
      </c>
      <c r="E24" s="59">
        <f>'Raw Data_vinc'!E36*'Raw Data_vinc'!E$95</f>
        <v>2.5861182519280201</v>
      </c>
      <c r="F24" s="60">
        <f>E24/C24</f>
        <v>0.15456691674098944</v>
      </c>
      <c r="G24" s="59">
        <f>C24-E24</f>
        <v>14.145264546252687</v>
      </c>
      <c r="H24" s="59">
        <f>D24-E24</f>
        <v>4.9477347207144984</v>
      </c>
      <c r="I24" s="60">
        <f>H24/G24</f>
        <v>0.34978028898195718</v>
      </c>
      <c r="J24" s="59"/>
      <c r="K24" s="59">
        <f>'Raw Data_vinc'!G36*'Raw Data_vinc'!G$95</f>
        <v>2.7786139060342152</v>
      </c>
      <c r="L24" s="59">
        <f>'Raw Data_vinc'!H36*'Raw Data_vinc'!H$95</f>
        <v>3.0789506558400999</v>
      </c>
      <c r="M24" s="59">
        <f>'Raw Data_vinc'!I36*'Raw Data_vinc'!I$95</f>
        <v>0</v>
      </c>
      <c r="N24" s="60">
        <f>M24/K24</f>
        <v>0</v>
      </c>
      <c r="O24" s="59">
        <f>K24-M24</f>
        <v>2.7786139060342152</v>
      </c>
      <c r="P24" s="59">
        <f>L24-M24</f>
        <v>3.0789506558400999</v>
      </c>
      <c r="Q24" s="60">
        <f>P24/O24</f>
        <v>1.1080886945658963</v>
      </c>
      <c r="R24" s="59"/>
      <c r="S24" s="59">
        <f>'Raw Data_vinc'!K36*'Raw Data_vinc'!K$95</f>
        <v>1.9580925142505312</v>
      </c>
      <c r="T24" s="59">
        <f>'Raw Data_vinc'!L36*'Raw Data_vinc'!L$95</f>
        <v>1.8966160712568052</v>
      </c>
      <c r="U24" s="59">
        <f>'Raw Data_vinc'!M36*'Raw Data_vinc'!M$95</f>
        <v>2.992048558421851</v>
      </c>
      <c r="V24" s="60">
        <f t="shared" ref="V24:V43" si="1">U24/S24</f>
        <v>1.5280424886191197</v>
      </c>
      <c r="W24" s="59">
        <f t="shared" ref="W24:W43" si="2">S24-U24</f>
        <v>-1.0339560441713198</v>
      </c>
      <c r="X24" s="59">
        <f t="shared" ref="X24:X43" si="3">T24-U24</f>
        <v>-1.0954324871650458</v>
      </c>
      <c r="Y24" s="60">
        <f t="shared" ref="Y24:Y43" si="4">X24/W24</f>
        <v>1.0594575014482335</v>
      </c>
      <c r="Z24" s="59"/>
      <c r="AA24" s="59">
        <f>'Raw Data_vinc'!O36*'Raw Data_vinc'!O$95</f>
        <v>5.4869876889512224</v>
      </c>
      <c r="AB24" s="59">
        <f>'Raw Data_vinc'!P36*'Raw Data_vinc'!P$95</f>
        <v>1.9749198717948717</v>
      </c>
      <c r="AC24" s="59">
        <f>'Raw Data_vinc'!Q36*'Raw Data_vinc'!Q$95</f>
        <v>1.8906148122578912</v>
      </c>
      <c r="AD24" s="60">
        <f>AC24/AA24</f>
        <v>0.34456334138764244</v>
      </c>
      <c r="AE24" s="59">
        <f t="shared" ref="AE24" si="5">AA24-AC24</f>
        <v>3.5963728766933309</v>
      </c>
      <c r="AF24" s="59">
        <f t="shared" ref="AF24" si="6">AB24-AC24</f>
        <v>8.4305059536980531E-2</v>
      </c>
      <c r="AG24" s="60">
        <f t="shared" ref="AG24" si="7">AF24/AE24</f>
        <v>2.3441690399604628E-2</v>
      </c>
    </row>
    <row r="25" spans="1:33" s="58" customFormat="1">
      <c r="A25" s="58" t="s">
        <v>18</v>
      </c>
      <c r="B25" s="58" t="s">
        <v>19</v>
      </c>
      <c r="C25" s="59">
        <f>'Raw Data_vinc'!C37*'Raw Data_vinc'!C$95</f>
        <v>12.269680718665851</v>
      </c>
      <c r="D25" s="59">
        <f>'Raw Data_vinc'!D37*'Raw Data_vinc'!D$95</f>
        <v>0.8370947747380576</v>
      </c>
      <c r="E25" s="59">
        <f>'Raw Data_vinc'!E37*'Raw Data_vinc'!E$95</f>
        <v>0</v>
      </c>
      <c r="F25" s="60">
        <f t="shared" ref="F25:F79" si="8">E25/C25</f>
        <v>0</v>
      </c>
      <c r="G25" s="59">
        <f t="shared" ref="G25:G79" si="9">C25-E25</f>
        <v>12.269680718665851</v>
      </c>
      <c r="H25" s="59">
        <f t="shared" ref="H25:H79" si="10">D25-E25</f>
        <v>0.8370947747380576</v>
      </c>
      <c r="I25" s="60">
        <f t="shared" ref="I25:I79" si="11">H25/G25</f>
        <v>6.8224658320944431E-2</v>
      </c>
      <c r="J25" s="59"/>
      <c r="K25" s="59">
        <f>'Raw Data_vinc'!G37*'Raw Data_vinc'!G$95</f>
        <v>122.25901186550547</v>
      </c>
      <c r="L25" s="59">
        <f>'Raw Data_vinc'!H37*'Raw Data_vinc'!H$95</f>
        <v>4.1052675411201331</v>
      </c>
      <c r="M25" s="59">
        <f>'Raw Data_vinc'!I37*'Raw Data_vinc'!I$95</f>
        <v>7.0399885746929449</v>
      </c>
      <c r="N25" s="60">
        <f t="shared" ref="N25:N79" si="12">M25/K25</f>
        <v>5.7582573810080244E-2</v>
      </c>
      <c r="O25" s="59">
        <f t="shared" ref="O25:O79" si="13">K25-M25</f>
        <v>115.21902329081253</v>
      </c>
      <c r="P25" s="59">
        <f t="shared" ref="P25:P79" si="14">L25-M25</f>
        <v>-2.9347210335728118</v>
      </c>
      <c r="Q25" s="60">
        <f t="shared" ref="Q25:Q79" si="15">P25/O25</f>
        <v>-2.5470802908696622E-2</v>
      </c>
      <c r="R25" s="59"/>
      <c r="S25" s="59">
        <f>'Raw Data_vinc'!K37*'Raw Data_vinc'!K$95</f>
        <v>123.35982839778346</v>
      </c>
      <c r="T25" s="59">
        <f>'Raw Data_vinc'!L37*'Raw Data_vinc'!L$95</f>
        <v>2.844924106885208</v>
      </c>
      <c r="U25" s="59">
        <f>'Raw Data_vinc'!M37*'Raw Data_vinc'!M$95</f>
        <v>8.9761456752655526</v>
      </c>
      <c r="V25" s="60">
        <f t="shared" si="1"/>
        <v>7.2763928029481895E-2</v>
      </c>
      <c r="W25" s="59">
        <f t="shared" si="2"/>
        <v>114.3836827225179</v>
      </c>
      <c r="X25" s="59">
        <f t="shared" si="3"/>
        <v>-6.1312215683803446</v>
      </c>
      <c r="Y25" s="60">
        <f t="shared" si="4"/>
        <v>-5.360223960662297E-2</v>
      </c>
      <c r="Z25" s="59"/>
      <c r="AA25" s="59">
        <f>'Raw Data_vinc'!O37*'Raw Data_vinc'!O$95</f>
        <v>166.80442574411717</v>
      </c>
      <c r="AB25" s="59">
        <f>'Raw Data_vinc'!P37*'Raw Data_vinc'!P$95</f>
        <v>15.799358974358974</v>
      </c>
      <c r="AC25" s="59">
        <f>'Raw Data_vinc'!Q37*'Raw Data_vinc'!Q$95</f>
        <v>4.7265370306447281</v>
      </c>
      <c r="AD25" s="60">
        <f t="shared" ref="AD25:AD78" si="16">AC25/AA25</f>
        <v>2.8335801100957434E-2</v>
      </c>
      <c r="AE25" s="59">
        <f t="shared" ref="AE25:AE78" si="17">AA25-AC25</f>
        <v>162.07788871347245</v>
      </c>
      <c r="AF25" s="59">
        <f t="shared" ref="AF25:AF78" si="18">AB25-AC25</f>
        <v>11.072821943714246</v>
      </c>
      <c r="AG25" s="60">
        <f t="shared" ref="AG25:AG78" si="19">AF25/AE25</f>
        <v>6.8317905863699943E-2</v>
      </c>
    </row>
    <row r="26" spans="1:33" s="61" customFormat="1">
      <c r="A26" s="61" t="s">
        <v>20</v>
      </c>
      <c r="B26" s="61" t="s">
        <v>21</v>
      </c>
      <c r="C26" s="62">
        <f>'Raw Data_vinc'!C38*'Raw Data_vinc'!C$95</f>
        <v>4535.3201638268501</v>
      </c>
      <c r="D26" s="62">
        <f>'Raw Data_vinc'!D38*'Raw Data_vinc'!D$95</f>
        <v>554.99383565133223</v>
      </c>
      <c r="E26" s="62">
        <f>'Raw Data_vinc'!E38*'Raw Data_vinc'!E$95</f>
        <v>531.0162810625535</v>
      </c>
      <c r="F26" s="63">
        <f t="shared" si="8"/>
        <v>0.11708462950375</v>
      </c>
      <c r="G26" s="62">
        <f t="shared" si="9"/>
        <v>4004.3038827642968</v>
      </c>
      <c r="H26" s="62">
        <f t="shared" si="10"/>
        <v>23.97755458877873</v>
      </c>
      <c r="I26" s="63">
        <f t="shared" si="11"/>
        <v>5.9879457930216507E-3</v>
      </c>
      <c r="J26" s="62"/>
      <c r="K26" s="62">
        <f>'Raw Data_vinc'!G38*'Raw Data_vinc'!G$95</f>
        <v>2985.6206420337644</v>
      </c>
      <c r="L26" s="62">
        <f>'Raw Data_vinc'!H38*'Raw Data_vinc'!H$95</f>
        <v>644.52700395586089</v>
      </c>
      <c r="M26" s="62">
        <f>'Raw Data_vinc'!I38*'Raw Data_vinc'!I$95</f>
        <v>649.69037417880611</v>
      </c>
      <c r="N26" s="63">
        <f t="shared" si="12"/>
        <v>0.21760647184440882</v>
      </c>
      <c r="O26" s="62">
        <f t="shared" si="13"/>
        <v>2335.9302678549584</v>
      </c>
      <c r="P26" s="62">
        <f t="shared" si="14"/>
        <v>-5.1633702229452183</v>
      </c>
      <c r="Q26" s="63">
        <f t="shared" si="15"/>
        <v>-2.2104128252452698E-3</v>
      </c>
      <c r="R26" s="62"/>
      <c r="S26" s="62">
        <f>'Raw Data_vinc'!K38*'Raw Data_vinc'!K$95</f>
        <v>2682.5867445232279</v>
      </c>
      <c r="T26" s="62">
        <f>'Raw Data_vinc'!L38*'Raw Data_vinc'!L$95</f>
        <v>713.12764279255873</v>
      </c>
      <c r="U26" s="62">
        <f>'Raw Data_vinc'!M38*'Raw Data_vinc'!M$95</f>
        <v>640.2983915022761</v>
      </c>
      <c r="V26" s="63">
        <f t="shared" si="1"/>
        <v>0.23868692887919096</v>
      </c>
      <c r="W26" s="62">
        <f t="shared" si="2"/>
        <v>2042.2883530209519</v>
      </c>
      <c r="X26" s="62">
        <f t="shared" si="3"/>
        <v>72.829251290282627</v>
      </c>
      <c r="Y26" s="63">
        <f t="shared" si="4"/>
        <v>3.5660611383575506E-2</v>
      </c>
      <c r="Z26" s="62"/>
      <c r="AA26" s="62">
        <f>'Raw Data_vinc'!O38*'Raw Data_vinc'!O$95</f>
        <v>6879.5851644070426</v>
      </c>
      <c r="AB26" s="62">
        <f>'Raw Data_vinc'!P38*'Raw Data_vinc'!P$95</f>
        <v>414.73317307692304</v>
      </c>
      <c r="AC26" s="62">
        <f>'Raw Data_vinc'!Q38*'Raw Data_vinc'!Q$95</f>
        <v>224.98316265868905</v>
      </c>
      <c r="AD26" s="63">
        <f t="shared" si="16"/>
        <v>3.2703012940763637E-2</v>
      </c>
      <c r="AE26" s="62">
        <f t="shared" si="17"/>
        <v>6654.6020017483534</v>
      </c>
      <c r="AF26" s="62">
        <f t="shared" si="18"/>
        <v>189.75001041823398</v>
      </c>
      <c r="AG26" s="63">
        <f t="shared" si="19"/>
        <v>2.8514103528412556E-2</v>
      </c>
    </row>
    <row r="27" spans="1:33">
      <c r="A27" t="s">
        <v>22</v>
      </c>
      <c r="B27" t="s">
        <v>23</v>
      </c>
      <c r="C27" s="17">
        <f>'Raw Data_vinc'!C39*'Raw Data_vinc'!C$95</f>
        <v>2151.6558278460388</v>
      </c>
      <c r="D27" s="17">
        <f>'Raw Data_vinc'!D39*'Raw Data_vinc'!D$95</f>
        <v>1434.7804439010308</v>
      </c>
      <c r="E27" s="17">
        <f>'Raw Data_vinc'!E39*'Raw Data_vinc'!E$95</f>
        <v>1284.4387317909168</v>
      </c>
      <c r="F27" s="27">
        <f t="shared" si="8"/>
        <v>0.59695361831019778</v>
      </c>
      <c r="G27" s="17">
        <f t="shared" si="9"/>
        <v>867.21709605512206</v>
      </c>
      <c r="H27" s="17">
        <f t="shared" si="10"/>
        <v>150.34171211011403</v>
      </c>
      <c r="I27" s="27">
        <f t="shared" si="11"/>
        <v>0.17336110276654187</v>
      </c>
      <c r="J27" s="17"/>
      <c r="K27" s="17">
        <f>'Raw Data_vinc'!G39*'Raw Data_vinc'!G$95</f>
        <v>1603.2602237817421</v>
      </c>
      <c r="L27" s="17">
        <f>'Raw Data_vinc'!H39*'Raw Data_vinc'!H$95</f>
        <v>738.94815740162392</v>
      </c>
      <c r="M27" s="17">
        <f>'Raw Data_vinc'!I39*'Raw Data_vinc'!I$95</f>
        <v>754.28449014567263</v>
      </c>
      <c r="N27" s="27">
        <f t="shared" si="12"/>
        <v>0.47046915962680069</v>
      </c>
      <c r="O27" s="17">
        <f t="shared" si="13"/>
        <v>848.97573363606944</v>
      </c>
      <c r="P27" s="17">
        <f t="shared" si="14"/>
        <v>-15.336332744048718</v>
      </c>
      <c r="Q27" s="27">
        <f t="shared" si="15"/>
        <v>-1.8064512490086018E-2</v>
      </c>
      <c r="R27" s="17"/>
      <c r="S27" s="17">
        <f>'Raw Data_vinc'!K39*'Raw Data_vinc'!K$95</f>
        <v>1779.9060954537329</v>
      </c>
      <c r="T27" s="17">
        <f>'Raw Data_vinc'!L39*'Raw Data_vinc'!L$95</f>
        <v>828.82122313922389</v>
      </c>
      <c r="U27" s="17">
        <f>'Raw Data_vinc'!M39*'Raw Data_vinc'!M$95</f>
        <v>799.8743146181082</v>
      </c>
      <c r="V27" s="27">
        <f t="shared" si="1"/>
        <v>0.44939130028329083</v>
      </c>
      <c r="W27" s="17">
        <f t="shared" si="2"/>
        <v>980.03178083562466</v>
      </c>
      <c r="X27" s="17">
        <f t="shared" si="3"/>
        <v>28.946908521115688</v>
      </c>
      <c r="Y27" s="27">
        <f t="shared" si="4"/>
        <v>2.9536703897943075E-2</v>
      </c>
      <c r="Z27" s="17"/>
      <c r="AA27" s="17">
        <f>'Raw Data_vinc'!O39*'Raw Data_vinc'!O$95</f>
        <v>2740.2016518622404</v>
      </c>
      <c r="AB27" s="17">
        <f>'Raw Data_vinc'!P39*'Raw Data_vinc'!P$95</f>
        <v>1979.8571714743589</v>
      </c>
      <c r="AC27" s="17">
        <f>'Raw Data_vinc'!Q39*'Raw Data_vinc'!Q$95</f>
        <v>2163.8086526291563</v>
      </c>
      <c r="AD27" s="27">
        <f t="shared" si="16"/>
        <v>0.78965307212286096</v>
      </c>
      <c r="AE27" s="17">
        <f t="shared" si="17"/>
        <v>576.39299923308408</v>
      </c>
      <c r="AF27" s="17">
        <f t="shared" si="18"/>
        <v>-183.95148115479742</v>
      </c>
      <c r="AG27" s="27">
        <f t="shared" si="19"/>
        <v>-0.31914246252045542</v>
      </c>
    </row>
    <row r="28" spans="1:33">
      <c r="A28" t="s">
        <v>24</v>
      </c>
      <c r="B28" t="s">
        <v>25</v>
      </c>
      <c r="C28" s="17">
        <f>'Raw Data_vinc'!C40*'Raw Data_vinc'!C$95</f>
        <v>1549.3260471115334</v>
      </c>
      <c r="D28" s="17">
        <f>'Raw Data_vinc'!D40*'Raw Data_vinc'!D$95</f>
        <v>872.25275527705605</v>
      </c>
      <c r="E28" s="17">
        <f>'Raw Data_vinc'!E40*'Raw Data_vinc'!E$95</f>
        <v>692.21765209940008</v>
      </c>
      <c r="F28" s="27">
        <f t="shared" si="8"/>
        <v>0.4467863000108514</v>
      </c>
      <c r="G28" s="17">
        <f t="shared" si="9"/>
        <v>857.10839501213331</v>
      </c>
      <c r="H28" s="17">
        <f t="shared" si="10"/>
        <v>180.03510317765597</v>
      </c>
      <c r="I28" s="27">
        <f t="shared" si="11"/>
        <v>0.21004939891541649</v>
      </c>
      <c r="J28" s="17"/>
      <c r="K28" s="17">
        <f>'Raw Data_vinc'!G40*'Raw Data_vinc'!G$95</f>
        <v>797.46219103181977</v>
      </c>
      <c r="L28" s="17">
        <f>'Raw Data_vinc'!H40*'Raw Data_vinc'!H$95</f>
        <v>265.81607328752864</v>
      </c>
      <c r="M28" s="17">
        <f>'Raw Data_vinc'!I40*'Raw Data_vinc'!I$95</f>
        <v>216.22822050842618</v>
      </c>
      <c r="N28" s="27">
        <f t="shared" si="12"/>
        <v>0.27114541973288159</v>
      </c>
      <c r="O28" s="17">
        <f t="shared" si="13"/>
        <v>581.23397052339362</v>
      </c>
      <c r="P28" s="17">
        <f t="shared" si="14"/>
        <v>49.587852779102462</v>
      </c>
      <c r="Q28" s="27">
        <f t="shared" si="15"/>
        <v>8.5314787665368638E-2</v>
      </c>
      <c r="R28" s="17"/>
      <c r="S28" s="17">
        <f>'Raw Data_vinc'!K40*'Raw Data_vinc'!K$95</f>
        <v>881.141631412739</v>
      </c>
      <c r="T28" s="17">
        <f>'Raw Data_vinc'!L40*'Raw Data_vinc'!L$95</f>
        <v>317.68319193551486</v>
      </c>
      <c r="U28" s="17">
        <f>'Raw Data_vinc'!M40*'Raw Data_vinc'!M$95</f>
        <v>234.37713707637832</v>
      </c>
      <c r="V28" s="27">
        <f t="shared" si="1"/>
        <v>0.26599258135221715</v>
      </c>
      <c r="W28" s="17">
        <f t="shared" si="2"/>
        <v>646.76449433636071</v>
      </c>
      <c r="X28" s="17">
        <f t="shared" si="3"/>
        <v>83.306054859136538</v>
      </c>
      <c r="Y28" s="27">
        <f t="shared" si="4"/>
        <v>0.12880431067048004</v>
      </c>
      <c r="Z28" s="17"/>
      <c r="AA28" s="17">
        <f>'Raw Data_vinc'!O40*'Raw Data_vinc'!O$95</f>
        <v>2732.519869097709</v>
      </c>
      <c r="AB28" s="17">
        <f>'Raw Data_vinc'!P40*'Raw Data_vinc'!P$95</f>
        <v>234.0280048076923</v>
      </c>
      <c r="AC28" s="17">
        <f>'Raw Data_vinc'!Q40*'Raw Data_vinc'!Q$95</f>
        <v>181.49902197675755</v>
      </c>
      <c r="AD28" s="27">
        <f t="shared" si="16"/>
        <v>6.6421848942196118E-2</v>
      </c>
      <c r="AE28" s="17">
        <f t="shared" si="17"/>
        <v>2551.0208471209517</v>
      </c>
      <c r="AF28" s="17">
        <f t="shared" si="18"/>
        <v>52.528982830934751</v>
      </c>
      <c r="AG28" s="27">
        <f t="shared" si="19"/>
        <v>2.05913577265424E-2</v>
      </c>
    </row>
    <row r="29" spans="1:33">
      <c r="A29" t="s">
        <v>26</v>
      </c>
      <c r="B29" t="s">
        <v>27</v>
      </c>
      <c r="C29" s="17">
        <f>'Raw Data_vinc'!C41*'Raw Data_vinc'!C$95</f>
        <v>5473.3930260448487</v>
      </c>
      <c r="D29" s="17">
        <f>'Raw Data_vinc'!D41*'Raw Data_vinc'!D$95</f>
        <v>995.30568716355049</v>
      </c>
      <c r="E29" s="17">
        <f>'Raw Data_vinc'!E41*'Raw Data_vinc'!E$95</f>
        <v>887.03856041131098</v>
      </c>
      <c r="F29" s="27">
        <f t="shared" si="8"/>
        <v>0.16206374294525996</v>
      </c>
      <c r="G29" s="17">
        <f t="shared" si="9"/>
        <v>4586.354465633538</v>
      </c>
      <c r="H29" s="17">
        <f t="shared" si="10"/>
        <v>108.26712675223951</v>
      </c>
      <c r="I29" s="27">
        <f t="shared" si="11"/>
        <v>2.3606358288158172E-2</v>
      </c>
      <c r="J29" s="17"/>
      <c r="K29" s="17">
        <f>'Raw Data_vinc'!G41*'Raw Data_vinc'!G$95</f>
        <v>4697.2468081508405</v>
      </c>
      <c r="L29" s="17">
        <f>'Raw Data_vinc'!H41*'Raw Data_vinc'!H$95</f>
        <v>2904.4767853424942</v>
      </c>
      <c r="M29" s="17">
        <f>'Raw Data_vinc'!I41*'Raw Data_vinc'!I$95</f>
        <v>3023.1722365038559</v>
      </c>
      <c r="N29" s="27">
        <f t="shared" si="12"/>
        <v>0.64360514999082719</v>
      </c>
      <c r="O29" s="17">
        <f t="shared" si="13"/>
        <v>1674.0745716469846</v>
      </c>
      <c r="P29" s="17">
        <f t="shared" si="14"/>
        <v>-118.69545116136169</v>
      </c>
      <c r="Q29" s="27">
        <f t="shared" si="15"/>
        <v>-7.0902128956290736E-2</v>
      </c>
      <c r="R29" s="17"/>
      <c r="S29" s="17">
        <f>'Raw Data_vinc'!K41*'Raw Data_vinc'!K$95</f>
        <v>3457.9913801664379</v>
      </c>
      <c r="T29" s="17">
        <f>'Raw Data_vinc'!L41*'Raw Data_vinc'!L$95</f>
        <v>1699.3679998460975</v>
      </c>
      <c r="U29" s="17">
        <f>'Raw Data_vinc'!M41*'Raw Data_vinc'!M$95</f>
        <v>1468.0984926656549</v>
      </c>
      <c r="V29" s="27">
        <f t="shared" si="1"/>
        <v>0.42455238641890231</v>
      </c>
      <c r="W29" s="17">
        <f t="shared" si="2"/>
        <v>1989.892887500783</v>
      </c>
      <c r="X29" s="17">
        <f t="shared" si="3"/>
        <v>231.26950718044259</v>
      </c>
      <c r="Y29" s="27">
        <f t="shared" si="4"/>
        <v>0.11622208845165873</v>
      </c>
      <c r="Z29" s="17"/>
      <c r="AA29" s="17">
        <f>'Raw Data_vinc'!O41*'Raw Data_vinc'!O$95</f>
        <v>8180.0012466884828</v>
      </c>
      <c r="AB29" s="17">
        <f>'Raw Data_vinc'!P41*'Raw Data_vinc'!P$95</f>
        <v>326.84923878205126</v>
      </c>
      <c r="AC29" s="17">
        <f>'Raw Data_vinc'!Q41*'Raw Data_vinc'!Q$95</f>
        <v>259.01422927933112</v>
      </c>
      <c r="AD29" s="27">
        <f t="shared" si="16"/>
        <v>3.1664326381880208E-2</v>
      </c>
      <c r="AE29" s="17">
        <f t="shared" si="17"/>
        <v>7920.987017409152</v>
      </c>
      <c r="AF29" s="17">
        <f t="shared" si="18"/>
        <v>67.835009502720141</v>
      </c>
      <c r="AG29" s="27">
        <f t="shared" si="19"/>
        <v>8.5639591825651118E-3</v>
      </c>
    </row>
    <row r="30" spans="1:33" s="61" customFormat="1">
      <c r="A30" s="61" t="s">
        <v>28</v>
      </c>
      <c r="B30" s="61" t="s">
        <v>29</v>
      </c>
      <c r="C30" s="62">
        <f>'Raw Data_vinc'!C42*'Raw Data_vinc'!C$95</f>
        <v>986.03615957278294</v>
      </c>
      <c r="D30" s="62">
        <f>'Raw Data_vinc'!D42*'Raw Data_vinc'!D$95</f>
        <v>108.82232071594748</v>
      </c>
      <c r="E30" s="62">
        <f>'Raw Data_vinc'!E42*'Raw Data_vinc'!E$95</f>
        <v>65.514995715509841</v>
      </c>
      <c r="F30" s="63">
        <f t="shared" si="8"/>
        <v>6.6442792264226225E-2</v>
      </c>
      <c r="G30" s="62">
        <f t="shared" si="9"/>
        <v>920.52116385727311</v>
      </c>
      <c r="H30" s="62">
        <f t="shared" si="10"/>
        <v>43.307325000437643</v>
      </c>
      <c r="I30" s="63">
        <f t="shared" si="11"/>
        <v>4.704652831551024E-2</v>
      </c>
      <c r="J30" s="62"/>
      <c r="K30" s="62">
        <f>'Raw Data_vinc'!G42*'Raw Data_vinc'!G$95</f>
        <v>459.86060144866263</v>
      </c>
      <c r="L30" s="62">
        <f>'Raw Data_vinc'!H42*'Raw Data_vinc'!H$95</f>
        <v>48.236893608161566</v>
      </c>
      <c r="M30" s="62">
        <f>'Raw Data_vinc'!I42*'Raw Data_vinc'!I$95</f>
        <v>37.211368180519855</v>
      </c>
      <c r="N30" s="63">
        <f t="shared" si="12"/>
        <v>8.0918800313172765E-2</v>
      </c>
      <c r="O30" s="62">
        <f t="shared" si="13"/>
        <v>422.64923326814278</v>
      </c>
      <c r="P30" s="62">
        <f t="shared" si="14"/>
        <v>11.025525427641711</v>
      </c>
      <c r="Q30" s="63">
        <f t="shared" si="15"/>
        <v>2.6086703961075802E-2</v>
      </c>
      <c r="R30" s="62"/>
      <c r="S30" s="62">
        <f>'Raw Data_vinc'!K42*'Raw Data_vinc'!K$95</f>
        <v>515.95737750501496</v>
      </c>
      <c r="T30" s="62">
        <f>'Raw Data_vinc'!L42*'Raw Data_vinc'!L$95</f>
        <v>54.053558030818948</v>
      </c>
      <c r="U30" s="62">
        <f>'Raw Data_vinc'!M42*'Raw Data_vinc'!M$95</f>
        <v>46.875427415275666</v>
      </c>
      <c r="V30" s="63">
        <f t="shared" si="1"/>
        <v>9.0851356059580821E-2</v>
      </c>
      <c r="W30" s="62">
        <f t="shared" si="2"/>
        <v>469.08195008973928</v>
      </c>
      <c r="X30" s="62">
        <f t="shared" si="3"/>
        <v>7.1781306155432816</v>
      </c>
      <c r="Y30" s="63">
        <f t="shared" si="4"/>
        <v>1.5302508685678581E-2</v>
      </c>
      <c r="Z30" s="62"/>
      <c r="AA30" s="62">
        <f>'Raw Data_vinc'!O42*'Raw Data_vinc'!O$95</f>
        <v>781.3470469066541</v>
      </c>
      <c r="AB30" s="62">
        <f>'Raw Data_vinc'!P42*'Raw Data_vinc'!P$95</f>
        <v>225.14086538461538</v>
      </c>
      <c r="AC30" s="62">
        <f>'Raw Data_vinc'!Q42*'Raw Data_vinc'!Q$95</f>
        <v>167.31941088482338</v>
      </c>
      <c r="AD30" s="63">
        <f t="shared" si="16"/>
        <v>0.21414224517420194</v>
      </c>
      <c r="AE30" s="62">
        <f t="shared" si="17"/>
        <v>614.02763602183074</v>
      </c>
      <c r="AF30" s="62">
        <f t="shared" si="18"/>
        <v>57.821454499791997</v>
      </c>
      <c r="AG30" s="63">
        <f t="shared" si="19"/>
        <v>9.4167511538090207E-2</v>
      </c>
    </row>
    <row r="31" spans="1:33" s="61" customFormat="1">
      <c r="A31" s="61" t="s">
        <v>30</v>
      </c>
      <c r="B31" s="61" t="s">
        <v>31</v>
      </c>
      <c r="C31" s="62">
        <f>'Raw Data_vinc'!C43*'Raw Data_vinc'!C$95</f>
        <v>7889.4047021021424</v>
      </c>
      <c r="D31" s="62">
        <f>'Raw Data_vinc'!D43*'Raw Data_vinc'!D$95</f>
        <v>599.3598587124493</v>
      </c>
      <c r="E31" s="62">
        <f>'Raw Data_vinc'!E43*'Raw Data_vinc'!E$95</f>
        <v>372.40102827763491</v>
      </c>
      <c r="F31" s="63">
        <f t="shared" si="8"/>
        <v>4.7202677811471395E-2</v>
      </c>
      <c r="G31" s="62">
        <f t="shared" si="9"/>
        <v>7517.0036738245071</v>
      </c>
      <c r="H31" s="62">
        <f t="shared" si="10"/>
        <v>226.95883043481439</v>
      </c>
      <c r="I31" s="63">
        <f t="shared" si="11"/>
        <v>3.0192725756556946E-2</v>
      </c>
      <c r="J31" s="62"/>
      <c r="K31" s="62">
        <f>'Raw Data_vinc'!G43*'Raw Data_vinc'!G$95</f>
        <v>1904.7398325864544</v>
      </c>
      <c r="L31" s="62">
        <f>'Raw Data_vinc'!H43*'Raw Data_vinc'!H$95</f>
        <v>305.84243181344993</v>
      </c>
      <c r="M31" s="62">
        <f>'Raw Data_vinc'!I43*'Raw Data_vinc'!I$95</f>
        <v>245.39388746072552</v>
      </c>
      <c r="N31" s="63">
        <f t="shared" si="12"/>
        <v>0.12883328382307421</v>
      </c>
      <c r="O31" s="62">
        <f t="shared" si="13"/>
        <v>1659.345945125729</v>
      </c>
      <c r="P31" s="62">
        <f t="shared" si="14"/>
        <v>60.448544352724412</v>
      </c>
      <c r="Q31" s="63">
        <f t="shared" si="15"/>
        <v>3.6429139161902858E-2</v>
      </c>
      <c r="R31" s="62"/>
      <c r="S31" s="62">
        <f>'Raw Data_vinc'!K43*'Raw Data_vinc'!K$95</f>
        <v>1570.3901964289259</v>
      </c>
      <c r="T31" s="62">
        <f>'Raw Data_vinc'!L43*'Raw Data_vinc'!L$95</f>
        <v>156.47082587868644</v>
      </c>
      <c r="U31" s="62">
        <f>'Raw Data_vinc'!M43*'Raw Data_vinc'!M$95</f>
        <v>97.740252908447133</v>
      </c>
      <c r="V31" s="63">
        <f t="shared" si="1"/>
        <v>6.2239469611252596E-2</v>
      </c>
      <c r="W31" s="62">
        <f t="shared" si="2"/>
        <v>1472.6499435204787</v>
      </c>
      <c r="X31" s="62">
        <f t="shared" si="3"/>
        <v>58.730572970239308</v>
      </c>
      <c r="Y31" s="63">
        <f t="shared" si="4"/>
        <v>3.9880878160250037E-2</v>
      </c>
      <c r="Z31" s="62"/>
      <c r="AA31" s="62">
        <f>'Raw Data_vinc'!O43*'Raw Data_vinc'!O$95</f>
        <v>5310.3066853669934</v>
      </c>
      <c r="AB31" s="62">
        <f>'Raw Data_vinc'!P43*'Raw Data_vinc'!P$95</f>
        <v>367.33509615384617</v>
      </c>
      <c r="AC31" s="62">
        <f>'Raw Data_vinc'!Q43*'Raw Data_vinc'!Q$95</f>
        <v>94.530740612894562</v>
      </c>
      <c r="AD31" s="63">
        <f t="shared" si="16"/>
        <v>1.7801371222754825E-2</v>
      </c>
      <c r="AE31" s="62">
        <f t="shared" si="17"/>
        <v>5215.7759447540984</v>
      </c>
      <c r="AF31" s="62">
        <f t="shared" si="18"/>
        <v>272.80435554095163</v>
      </c>
      <c r="AG31" s="63">
        <f t="shared" si="19"/>
        <v>5.2303695256567084E-2</v>
      </c>
    </row>
    <row r="32" spans="1:33">
      <c r="A32" t="s">
        <v>32</v>
      </c>
      <c r="B32" t="s">
        <v>33</v>
      </c>
      <c r="C32" s="17">
        <f>'Raw Data_vinc'!C44*'Raw Data_vinc'!C$95</f>
        <v>2471.7829520512296</v>
      </c>
      <c r="D32" s="17">
        <f>'Raw Data_vinc'!D44*'Raw Data_vinc'!D$95</f>
        <v>341.53466809312749</v>
      </c>
      <c r="E32" s="17">
        <f>'Raw Data_vinc'!E44*'Raw Data_vinc'!E$95</f>
        <v>313.7823479005998</v>
      </c>
      <c r="F32" s="27">
        <f t="shared" si="8"/>
        <v>0.1269457529190437</v>
      </c>
      <c r="G32" s="17">
        <f t="shared" si="9"/>
        <v>2158.0006041506299</v>
      </c>
      <c r="H32" s="17">
        <f t="shared" si="10"/>
        <v>27.752320192527691</v>
      </c>
      <c r="I32" s="27">
        <f t="shared" si="11"/>
        <v>1.2860200381385325E-2</v>
      </c>
      <c r="J32" s="17"/>
      <c r="K32" s="17">
        <f>'Raw Data_vinc'!G44*'Raw Data_vinc'!G$95</f>
        <v>1604.6495307347593</v>
      </c>
      <c r="L32" s="17">
        <f>'Raw Data_vinc'!H44*'Raw Data_vinc'!H$95</f>
        <v>403.34253591505308</v>
      </c>
      <c r="M32" s="17">
        <f>'Raw Data_vinc'!I44*'Raw Data_vinc'!I$95</f>
        <v>401.27934875749787</v>
      </c>
      <c r="N32" s="27">
        <f t="shared" si="12"/>
        <v>0.2500728919752056</v>
      </c>
      <c r="O32" s="17">
        <f t="shared" si="13"/>
        <v>1203.3701819772614</v>
      </c>
      <c r="P32" s="17">
        <f t="shared" si="14"/>
        <v>2.0631871575552054</v>
      </c>
      <c r="Q32" s="27">
        <f t="shared" si="15"/>
        <v>1.7145074628367274E-3</v>
      </c>
      <c r="R32" s="17"/>
      <c r="S32" s="17">
        <f>'Raw Data_vinc'!K44*'Raw Data_vinc'!K$95</f>
        <v>1416.6799340602593</v>
      </c>
      <c r="T32" s="17">
        <f>'Raw Data_vinc'!L44*'Raw Data_vinc'!L$95</f>
        <v>406.82414728458474</v>
      </c>
      <c r="U32" s="17">
        <f>'Raw Data_vinc'!M44*'Raw Data_vinc'!M$95</f>
        <v>369.01932220536162</v>
      </c>
      <c r="V32" s="27">
        <f t="shared" si="1"/>
        <v>0.26048178797008725</v>
      </c>
      <c r="W32" s="17">
        <f t="shared" si="2"/>
        <v>1047.6606118548975</v>
      </c>
      <c r="X32" s="17">
        <f t="shared" si="3"/>
        <v>37.804825079223122</v>
      </c>
      <c r="Y32" s="27">
        <f t="shared" si="4"/>
        <v>3.6084992268907733E-2</v>
      </c>
      <c r="Z32" s="17"/>
      <c r="AA32" s="17">
        <f>'Raw Data_vinc'!O44*'Raw Data_vinc'!O$95</f>
        <v>3383.2766090073237</v>
      </c>
      <c r="AB32" s="17">
        <f>'Raw Data_vinc'!P44*'Raw Data_vinc'!P$95</f>
        <v>291.30068108974359</v>
      </c>
      <c r="AC32" s="17">
        <f>'Raw Data_vinc'!Q44*'Raw Data_vinc'!Q$95</f>
        <v>236.32685153223639</v>
      </c>
      <c r="AD32" s="27">
        <f t="shared" si="16"/>
        <v>6.9851472062042327E-2</v>
      </c>
      <c r="AE32" s="17">
        <f t="shared" si="17"/>
        <v>3146.9497574750872</v>
      </c>
      <c r="AF32" s="17">
        <f t="shared" si="18"/>
        <v>54.973829557507202</v>
      </c>
      <c r="AG32" s="27">
        <f t="shared" si="19"/>
        <v>1.7468925084337766E-2</v>
      </c>
    </row>
    <row r="33" spans="1:33" s="61" customFormat="1">
      <c r="A33" s="61" t="s">
        <v>34</v>
      </c>
      <c r="B33" s="61" t="s">
        <v>35</v>
      </c>
      <c r="C33" s="62">
        <f>'Raw Data_vinc'!C45*'Raw Data_vinc'!C$95</f>
        <v>4361.3137827257706</v>
      </c>
      <c r="D33" s="62">
        <f>'Raw Data_vinc'!D45*'Raw Data_vinc'!D$95</f>
        <v>195.04308251396742</v>
      </c>
      <c r="E33" s="62">
        <f>'Raw Data_vinc'!E45*'Raw Data_vinc'!E$95</f>
        <v>149.99485861182518</v>
      </c>
      <c r="F33" s="63">
        <f t="shared" si="8"/>
        <v>3.4392127254388956E-2</v>
      </c>
      <c r="G33" s="62">
        <f t="shared" si="9"/>
        <v>4211.3189241139453</v>
      </c>
      <c r="H33" s="62">
        <f t="shared" si="10"/>
        <v>45.04822390214224</v>
      </c>
      <c r="I33" s="63">
        <f t="shared" si="11"/>
        <v>1.0696939536969482E-2</v>
      </c>
      <c r="J33" s="62"/>
      <c r="K33" s="62">
        <f>'Raw Data_vinc'!G45*'Raw Data_vinc'!G$95</f>
        <v>1761.6412164256924</v>
      </c>
      <c r="L33" s="62">
        <f>'Raw Data_vinc'!H45*'Raw Data_vinc'!H$95</f>
        <v>221.68444722048719</v>
      </c>
      <c r="M33" s="62">
        <f>'Raw Data_vinc'!I45*'Raw Data_vinc'!I$95</f>
        <v>235.33676092544988</v>
      </c>
      <c r="N33" s="63">
        <f t="shared" si="12"/>
        <v>0.13358949525655389</v>
      </c>
      <c r="O33" s="62">
        <f t="shared" si="13"/>
        <v>1526.3044555002425</v>
      </c>
      <c r="P33" s="62">
        <f t="shared" si="14"/>
        <v>-13.652313704962694</v>
      </c>
      <c r="Q33" s="63">
        <f t="shared" si="15"/>
        <v>-8.944685744554275E-3</v>
      </c>
      <c r="R33" s="62"/>
      <c r="S33" s="62">
        <f>'Raw Data_vinc'!K45*'Raw Data_vinc'!K$95</f>
        <v>1606.6149079425609</v>
      </c>
      <c r="T33" s="62">
        <f>'Raw Data_vinc'!L45*'Raw Data_vinc'!L$95</f>
        <v>177.33360266251128</v>
      </c>
      <c r="U33" s="62">
        <f>'Raw Data_vinc'!M45*'Raw Data_vinc'!M$95</f>
        <v>170.5467678300455</v>
      </c>
      <c r="V33" s="63">
        <f t="shared" si="1"/>
        <v>0.10615286026970118</v>
      </c>
      <c r="W33" s="62">
        <f t="shared" si="2"/>
        <v>1436.0681401125153</v>
      </c>
      <c r="X33" s="62">
        <f t="shared" si="3"/>
        <v>6.7868348324657859</v>
      </c>
      <c r="Y33" s="63">
        <f t="shared" si="4"/>
        <v>4.7259838463751735E-3</v>
      </c>
      <c r="Z33" s="62"/>
      <c r="AA33" s="62">
        <f>'Raw Data_vinc'!O45*'Raw Data_vinc'!O$95</f>
        <v>2881.7659342371821</v>
      </c>
      <c r="AB33" s="62">
        <f>'Raw Data_vinc'!P45*'Raw Data_vinc'!P$95</f>
        <v>173.79294871794872</v>
      </c>
      <c r="AC33" s="62">
        <f>'Raw Data_vinc'!Q45*'Raw Data_vinc'!Q$95</f>
        <v>101.14789245579718</v>
      </c>
      <c r="AD33" s="63">
        <f t="shared" si="16"/>
        <v>3.5099274113173776E-2</v>
      </c>
      <c r="AE33" s="62">
        <f t="shared" si="17"/>
        <v>2780.6180417813848</v>
      </c>
      <c r="AF33" s="62">
        <f t="shared" si="18"/>
        <v>72.645056262151542</v>
      </c>
      <c r="AG33" s="63">
        <f t="shared" si="19"/>
        <v>2.6125507052961492E-2</v>
      </c>
    </row>
    <row r="34" spans="1:33">
      <c r="A34" t="s">
        <v>36</v>
      </c>
      <c r="B34" t="s">
        <v>37</v>
      </c>
      <c r="C34" s="17">
        <f>'Raw Data_vinc'!C46*'Raw Data_vinc'!C$95</f>
        <v>2284.3914647116057</v>
      </c>
      <c r="D34" s="17">
        <f>'Raw Data_vinc'!D46*'Raw Data_vinc'!D$95</f>
        <v>2651.0791515954284</v>
      </c>
      <c r="E34" s="17">
        <f>'Raw Data_vinc'!E46*'Raw Data_vinc'!E$95</f>
        <v>2462.8466152527844</v>
      </c>
      <c r="F34" s="27">
        <f t="shared" si="8"/>
        <v>1.0781193386938643</v>
      </c>
      <c r="G34" s="17">
        <f t="shared" si="9"/>
        <v>-178.45515054117868</v>
      </c>
      <c r="H34" s="17">
        <f t="shared" si="10"/>
        <v>188.23253634264393</v>
      </c>
      <c r="I34" s="27">
        <f t="shared" si="11"/>
        <v>-1.0547890367513326</v>
      </c>
      <c r="J34" s="17"/>
      <c r="K34" s="17">
        <f>'Raw Data_vinc'!G46*'Raw Data_vinc'!G$95</f>
        <v>1219.8115047490205</v>
      </c>
      <c r="L34" s="17">
        <f>'Raw Data_vinc'!H46*'Raw Data_vinc'!H$95</f>
        <v>1202.843389548199</v>
      </c>
      <c r="M34" s="17">
        <f>'Raw Data_vinc'!I46*'Raw Data_vinc'!I$95</f>
        <v>1218.9237360754071</v>
      </c>
      <c r="N34" s="27">
        <f t="shared" si="12"/>
        <v>0.99927220831238506</v>
      </c>
      <c r="O34" s="17">
        <f t="shared" si="13"/>
        <v>0.88776867361343648</v>
      </c>
      <c r="P34" s="17">
        <f t="shared" si="14"/>
        <v>-16.080346527208121</v>
      </c>
      <c r="Q34" s="27">
        <f t="shared" si="15"/>
        <v>-18.113216883129208</v>
      </c>
      <c r="R34" s="17"/>
      <c r="S34" s="17">
        <f>'Raw Data_vinc'!K46*'Raw Data_vinc'!K$95</f>
        <v>1035.830940038531</v>
      </c>
      <c r="T34" s="17">
        <f>'Raw Data_vinc'!L46*'Raw Data_vinc'!L$95</f>
        <v>1102.8822454358321</v>
      </c>
      <c r="U34" s="17">
        <f>'Raw Data_vinc'!M46*'Raw Data_vinc'!M$95</f>
        <v>1045.2222964087</v>
      </c>
      <c r="V34" s="27">
        <f t="shared" si="1"/>
        <v>1.0090664953199986</v>
      </c>
      <c r="W34" s="17">
        <f t="shared" si="2"/>
        <v>-9.3913563701689782</v>
      </c>
      <c r="X34" s="17">
        <f t="shared" si="3"/>
        <v>57.659949027132143</v>
      </c>
      <c r="Y34" s="27">
        <f t="shared" si="4"/>
        <v>-6.1396827842978201</v>
      </c>
      <c r="Z34" s="17"/>
      <c r="AA34" s="17">
        <f>'Raw Data_vinc'!O46*'Raw Data_vinc'!O$95</f>
        <v>3467.7762194171728</v>
      </c>
      <c r="AB34" s="17">
        <f>'Raw Data_vinc'!P46*'Raw Data_vinc'!P$95</f>
        <v>4290.5134214743584</v>
      </c>
      <c r="AC34" s="17">
        <f>'Raw Data_vinc'!Q46*'Raw Data_vinc'!Q$95</f>
        <v>4326.6719978521842</v>
      </c>
      <c r="AD34" s="27">
        <f t="shared" si="16"/>
        <v>1.247679124629145</v>
      </c>
      <c r="AE34" s="17">
        <f t="shared" si="17"/>
        <v>-858.89577843501138</v>
      </c>
      <c r="AF34" s="17">
        <f t="shared" si="18"/>
        <v>-36.158576377825739</v>
      </c>
      <c r="AG34" s="27">
        <f t="shared" si="19"/>
        <v>4.2098910351742624E-2</v>
      </c>
    </row>
    <row r="35" spans="1:33" s="61" customFormat="1">
      <c r="A35" s="61" t="s">
        <v>38</v>
      </c>
      <c r="B35" s="61" t="s">
        <v>39</v>
      </c>
      <c r="C35" s="62">
        <f>'Raw Data_vinc'!C47*'Raw Data_vinc'!C$95</f>
        <v>2354.6632724639649</v>
      </c>
      <c r="D35" s="62">
        <f>'Raw Data_vinc'!D47*'Raw Data_vinc'!D$95</f>
        <v>133.09806918335116</v>
      </c>
      <c r="E35" s="62">
        <f>'Raw Data_vinc'!E47*'Raw Data_vinc'!E$95</f>
        <v>131.02999143101968</v>
      </c>
      <c r="F35" s="63">
        <f t="shared" si="8"/>
        <v>5.5647018817220256E-2</v>
      </c>
      <c r="G35" s="62">
        <f t="shared" si="9"/>
        <v>2223.633281032945</v>
      </c>
      <c r="H35" s="62">
        <f t="shared" si="10"/>
        <v>2.0680777523314759</v>
      </c>
      <c r="I35" s="63">
        <f t="shared" si="11"/>
        <v>9.3004443222346057E-4</v>
      </c>
      <c r="J35" s="62"/>
      <c r="K35" s="62">
        <f>'Raw Data_vinc'!G47*'Raw Data_vinc'!G$95</f>
        <v>1115.6134832727373</v>
      </c>
      <c r="L35" s="62">
        <f>'Raw Data_vinc'!H47*'Raw Data_vinc'!H$95</f>
        <v>111.86854049552363</v>
      </c>
      <c r="M35" s="62">
        <f>'Raw Data_vinc'!I47*'Raw Data_vinc'!I$95</f>
        <v>83.474150242787772</v>
      </c>
      <c r="N35" s="63">
        <f t="shared" si="12"/>
        <v>7.4823540136777458E-2</v>
      </c>
      <c r="O35" s="62">
        <f t="shared" si="13"/>
        <v>1032.1393330299495</v>
      </c>
      <c r="P35" s="62">
        <f t="shared" si="14"/>
        <v>28.39439025273586</v>
      </c>
      <c r="Q35" s="63">
        <f t="shared" si="15"/>
        <v>2.7510229814981718E-2</v>
      </c>
      <c r="R35" s="62"/>
      <c r="S35" s="62">
        <f>'Raw Data_vinc'!K47*'Raw Data_vinc'!K$95</f>
        <v>1129.8193807225566</v>
      </c>
      <c r="T35" s="62">
        <f>'Raw Data_vinc'!L47*'Raw Data_vinc'!L$95</f>
        <v>154.57420980742961</v>
      </c>
      <c r="U35" s="62">
        <f>'Raw Data_vinc'!M47*'Raw Data_vinc'!M$95</f>
        <v>106.71639858371269</v>
      </c>
      <c r="V35" s="63">
        <f t="shared" si="1"/>
        <v>9.445438837795829E-2</v>
      </c>
      <c r="W35" s="62">
        <f t="shared" si="2"/>
        <v>1023.1029821388439</v>
      </c>
      <c r="X35" s="62">
        <f t="shared" si="3"/>
        <v>47.857811223716922</v>
      </c>
      <c r="Y35" s="63">
        <f t="shared" si="4"/>
        <v>4.6777120250072933E-2</v>
      </c>
      <c r="Z35" s="62"/>
      <c r="AA35" s="62">
        <f>'Raw Data_vinc'!O47*'Raw Data_vinc'!O$95</f>
        <v>3521.5486987688946</v>
      </c>
      <c r="AB35" s="62">
        <f>'Raw Data_vinc'!P47*'Raw Data_vinc'!P$95</f>
        <v>285.37592147435896</v>
      </c>
      <c r="AC35" s="62">
        <f>'Raw Data_vinc'!Q47*'Raw Data_vinc'!Q$95</f>
        <v>372.45111801480454</v>
      </c>
      <c r="AD35" s="63">
        <f t="shared" si="16"/>
        <v>0.10576344383509746</v>
      </c>
      <c r="AE35" s="62">
        <f t="shared" si="17"/>
        <v>3149.0975807540899</v>
      </c>
      <c r="AF35" s="62">
        <f t="shared" si="18"/>
        <v>-87.075196540445575</v>
      </c>
      <c r="AG35" s="63">
        <f t="shared" si="19"/>
        <v>-2.7650841013187769E-2</v>
      </c>
    </row>
    <row r="36" spans="1:33">
      <c r="A36" t="s">
        <v>40</v>
      </c>
      <c r="B36" t="s">
        <v>41</v>
      </c>
      <c r="C36" s="17">
        <f>'Raw Data_vinc'!C48*'Raw Data_vinc'!C$95</f>
        <v>305.62659244676757</v>
      </c>
      <c r="D36" s="17">
        <f>'Raw Data_vinc'!D48*'Raw Data_vinc'!D$95</f>
        <v>282.10093908672542</v>
      </c>
      <c r="E36" s="17">
        <f>'Raw Data_vinc'!E48*'Raw Data_vinc'!E$95</f>
        <v>212.06169665809767</v>
      </c>
      <c r="F36" s="27">
        <f t="shared" si="8"/>
        <v>0.69385878682998914</v>
      </c>
      <c r="G36" s="17">
        <f t="shared" si="9"/>
        <v>93.564895788669901</v>
      </c>
      <c r="H36" s="17">
        <f t="shared" si="10"/>
        <v>70.039242428627745</v>
      </c>
      <c r="I36" s="27">
        <f t="shared" si="11"/>
        <v>0.74856324947789921</v>
      </c>
      <c r="J36" s="17"/>
      <c r="K36" s="17">
        <f>'Raw Data_vinc'!G48*'Raw Data_vinc'!G$95</f>
        <v>402.89901637496121</v>
      </c>
      <c r="L36" s="17">
        <f>'Raw Data_vinc'!H48*'Raw Data_vinc'!H$95</f>
        <v>444.39521132625441</v>
      </c>
      <c r="M36" s="17">
        <f>'Raw Data_vinc'!I48*'Raw Data_vinc'!I$95</f>
        <v>391.22222222222223</v>
      </c>
      <c r="N36" s="27">
        <f t="shared" si="12"/>
        <v>0.97101806239737287</v>
      </c>
      <c r="O36" s="17">
        <f t="shared" si="13"/>
        <v>11.676794152738978</v>
      </c>
      <c r="P36" s="17">
        <f t="shared" si="14"/>
        <v>53.172989104032183</v>
      </c>
      <c r="Q36" s="27">
        <f t="shared" si="15"/>
        <v>4.5537318212944271</v>
      </c>
      <c r="R36" s="17"/>
      <c r="S36" s="17">
        <f>'Raw Data_vinc'!K48*'Raw Data_vinc'!K$95</f>
        <v>557.0773203042761</v>
      </c>
      <c r="T36" s="17">
        <f>'Raw Data_vinc'!L48*'Raw Data_vinc'!L$95</f>
        <v>543.38050441507471</v>
      </c>
      <c r="U36" s="17">
        <f>'Raw Data_vinc'!M48*'Raw Data_vinc'!M$95</f>
        <v>433.84704097116838</v>
      </c>
      <c r="V36" s="27">
        <f t="shared" si="1"/>
        <v>0.77879142653698552</v>
      </c>
      <c r="W36" s="17">
        <f t="shared" si="2"/>
        <v>123.23027933310772</v>
      </c>
      <c r="X36" s="17">
        <f t="shared" si="3"/>
        <v>109.53346344390633</v>
      </c>
      <c r="Y36" s="27">
        <f t="shared" si="4"/>
        <v>0.88885186365457236</v>
      </c>
      <c r="Z36" s="17"/>
      <c r="AA36" s="17">
        <f>'Raw Data_vinc'!O48*'Raw Data_vinc'!O$95</f>
        <v>139.36948729936105</v>
      </c>
      <c r="AB36" s="17">
        <f>'Raw Data_vinc'!P48*'Raw Data_vinc'!P$95</f>
        <v>147.13153044871794</v>
      </c>
      <c r="AC36" s="17">
        <f>'Raw Data_vinc'!Q48*'Raw Data_vinc'!Q$95</f>
        <v>68.062133241284087</v>
      </c>
      <c r="AD36" s="27">
        <f t="shared" si="16"/>
        <v>0.48835749173051685</v>
      </c>
      <c r="AE36" s="17">
        <f t="shared" si="17"/>
        <v>71.307354058076967</v>
      </c>
      <c r="AF36" s="17">
        <f t="shared" si="18"/>
        <v>79.069397207433852</v>
      </c>
      <c r="AG36" s="27">
        <f t="shared" si="19"/>
        <v>1.1088533328979646</v>
      </c>
    </row>
    <row r="37" spans="1:33" s="61" customFormat="1">
      <c r="A37" s="61" t="s">
        <v>42</v>
      </c>
      <c r="B37" s="61" t="s">
        <v>43</v>
      </c>
      <c r="C37" s="62">
        <f>'Raw Data_vinc'!C49*'Raw Data_vinc'!C$95</f>
        <v>732.8345665603149</v>
      </c>
      <c r="D37" s="62">
        <f>'Raw Data_vinc'!D49*'Raw Data_vinc'!D$95</f>
        <v>81.198193149591589</v>
      </c>
      <c r="E37" s="62">
        <f>'Raw Data_vinc'!E49*'Raw Data_vinc'!E$95</f>
        <v>103.44473007712081</v>
      </c>
      <c r="F37" s="63">
        <f t="shared" si="8"/>
        <v>0.14115700158994471</v>
      </c>
      <c r="G37" s="62">
        <f t="shared" si="9"/>
        <v>629.38983648319413</v>
      </c>
      <c r="H37" s="62">
        <f t="shared" si="10"/>
        <v>-22.24653692752922</v>
      </c>
      <c r="I37" s="63">
        <f t="shared" si="11"/>
        <v>-3.5346196646318495E-2</v>
      </c>
      <c r="J37" s="62"/>
      <c r="K37" s="62">
        <f>'Raw Data_vinc'!G49*'Raw Data_vinc'!G$95</f>
        <v>419.57069981116649</v>
      </c>
      <c r="L37" s="62">
        <f>'Raw Data_vinc'!H49*'Raw Data_vinc'!H$95</f>
        <v>36.9474078700812</v>
      </c>
      <c r="M37" s="62">
        <f>'Raw Data_vinc'!I49*'Raw Data_vinc'!I$95</f>
        <v>54.308483290488432</v>
      </c>
      <c r="N37" s="63">
        <f t="shared" si="12"/>
        <v>0.12943821700354841</v>
      </c>
      <c r="O37" s="62">
        <f t="shared" si="13"/>
        <v>365.26221652067807</v>
      </c>
      <c r="P37" s="62">
        <f t="shared" si="14"/>
        <v>-17.361075420407232</v>
      </c>
      <c r="Q37" s="63">
        <f t="shared" si="15"/>
        <v>-4.7530444253941588E-2</v>
      </c>
      <c r="R37" s="62"/>
      <c r="S37" s="62">
        <f>'Raw Data_vinc'!K49*'Raw Data_vinc'!K$95</f>
        <v>350.49856005084507</v>
      </c>
      <c r="T37" s="62">
        <f>'Raw Data_vinc'!L49*'Raw Data_vinc'!L$95</f>
        <v>40.777245532021311</v>
      </c>
      <c r="U37" s="62">
        <f>'Raw Data_vinc'!M49*'Raw Data_vinc'!M$95</f>
        <v>55.851573090541223</v>
      </c>
      <c r="V37" s="63">
        <f t="shared" si="1"/>
        <v>0.15934893736065311</v>
      </c>
      <c r="W37" s="62">
        <f t="shared" si="2"/>
        <v>294.64698696030382</v>
      </c>
      <c r="X37" s="62">
        <f t="shared" si="3"/>
        <v>-15.074327558519911</v>
      </c>
      <c r="Y37" s="63">
        <f t="shared" si="4"/>
        <v>-5.1160637052605575E-2</v>
      </c>
      <c r="Z37" s="62"/>
      <c r="AA37" s="62">
        <f>'Raw Data_vinc'!O49*'Raw Data_vinc'!O$95</f>
        <v>1238.9618201651861</v>
      </c>
      <c r="AB37" s="62">
        <f>'Raw Data_vinc'!P49*'Raw Data_vinc'!P$95</f>
        <v>191.56722756410255</v>
      </c>
      <c r="AC37" s="62">
        <f>'Raw Data_vinc'!Q49*'Raw Data_vinc'!Q$95</f>
        <v>247.67054040578375</v>
      </c>
      <c r="AD37" s="63">
        <f t="shared" si="16"/>
        <v>0.19990167281568272</v>
      </c>
      <c r="AE37" s="62">
        <f t="shared" si="17"/>
        <v>991.2912797594023</v>
      </c>
      <c r="AF37" s="62">
        <f t="shared" si="18"/>
        <v>-56.103312841681202</v>
      </c>
      <c r="AG37" s="63">
        <f t="shared" si="19"/>
        <v>-5.6596193255425503E-2</v>
      </c>
    </row>
    <row r="38" spans="1:33">
      <c r="A38" t="s">
        <v>44</v>
      </c>
      <c r="B38" t="s">
        <v>45</v>
      </c>
      <c r="C38" s="17">
        <f>'Raw Data_vinc'!C50*'Raw Data_vinc'!C$95</f>
        <v>1045.1537121263548</v>
      </c>
      <c r="D38" s="17">
        <f>'Raw Data_vinc'!D50*'Raw Data_vinc'!D$95</f>
        <v>191.6947034150152</v>
      </c>
      <c r="E38" s="17">
        <f>'Raw Data_vinc'!E50*'Raw Data_vinc'!E$95</f>
        <v>156.02913453299055</v>
      </c>
      <c r="F38" s="27">
        <f t="shared" si="8"/>
        <v>0.1492882173432182</v>
      </c>
      <c r="G38" s="17">
        <f t="shared" si="9"/>
        <v>889.12457759336417</v>
      </c>
      <c r="H38" s="17">
        <f t="shared" si="10"/>
        <v>35.665568882024644</v>
      </c>
      <c r="I38" s="27">
        <f t="shared" si="11"/>
        <v>4.0113129004444276E-2</v>
      </c>
      <c r="J38" s="17"/>
      <c r="K38" s="17">
        <f>'Raw Data_vinc'!G50*'Raw Data_vinc'!G$95</f>
        <v>1048.9267495279162</v>
      </c>
      <c r="L38" s="17">
        <f>'Raw Data_vinc'!H50*'Raw Data_vinc'!H$95</f>
        <v>327.39508640433064</v>
      </c>
      <c r="M38" s="17">
        <f>'Raw Data_vinc'!I50*'Raw Data_vinc'!I$95</f>
        <v>370.10225649814339</v>
      </c>
      <c r="N38" s="27">
        <f t="shared" si="12"/>
        <v>0.35283899153559861</v>
      </c>
      <c r="O38" s="17">
        <f t="shared" si="13"/>
        <v>678.82449302977284</v>
      </c>
      <c r="P38" s="17">
        <f t="shared" si="14"/>
        <v>-42.707170093812749</v>
      </c>
      <c r="Q38" s="27">
        <f t="shared" si="15"/>
        <v>-6.2913419495515516E-2</v>
      </c>
      <c r="R38" s="17"/>
      <c r="S38" s="17">
        <f>'Raw Data_vinc'!K50*'Raw Data_vinc'!K$95</f>
        <v>783.23700570021253</v>
      </c>
      <c r="T38" s="17">
        <f>'Raw Data_vinc'!L50*'Raw Data_vinc'!L$95</f>
        <v>248.45670533464147</v>
      </c>
      <c r="U38" s="17">
        <f>'Raw Data_vinc'!M50*'Raw Data_vinc'!M$95</f>
        <v>216.42484572584723</v>
      </c>
      <c r="V38" s="27">
        <f t="shared" si="1"/>
        <v>0.27632101669195747</v>
      </c>
      <c r="W38" s="17">
        <f t="shared" si="2"/>
        <v>566.81215997436527</v>
      </c>
      <c r="X38" s="17">
        <f t="shared" si="3"/>
        <v>32.031859608794235</v>
      </c>
      <c r="Y38" s="27">
        <f t="shared" si="4"/>
        <v>5.6512301377307984E-2</v>
      </c>
      <c r="Z38" s="17"/>
      <c r="AA38" s="17">
        <f>'Raw Data_vinc'!O50*'Raw Data_vinc'!O$95</f>
        <v>1162.143992519869</v>
      </c>
      <c r="AB38" s="17">
        <f>'Raw Data_vinc'!P50*'Raw Data_vinc'!P$95</f>
        <v>94.796153846153842</v>
      </c>
      <c r="AC38" s="17">
        <f>'Raw Data_vinc'!Q50*'Raw Data_vinc'!Q$95</f>
        <v>66.171518429026193</v>
      </c>
      <c r="AD38" s="27">
        <f t="shared" si="16"/>
        <v>5.693917350598434E-2</v>
      </c>
      <c r="AE38" s="17">
        <f t="shared" si="17"/>
        <v>1095.9724740908428</v>
      </c>
      <c r="AF38" s="17">
        <f t="shared" si="18"/>
        <v>28.624635417127649</v>
      </c>
      <c r="AG38" s="27">
        <f t="shared" si="19"/>
        <v>2.6118024032376397E-2</v>
      </c>
    </row>
    <row r="39" spans="1:33" s="61" customFormat="1">
      <c r="A39" s="61" t="s">
        <v>46</v>
      </c>
      <c r="B39" s="61" t="s">
        <v>47</v>
      </c>
      <c r="C39" s="62">
        <f>'Raw Data_vinc'!C51*'Raw Data_vinc'!C$95</f>
        <v>2398.1648677392345</v>
      </c>
      <c r="D39" s="62">
        <f>'Raw Data_vinc'!D51*'Raw Data_vinc'!D$95</f>
        <v>184.16085044237266</v>
      </c>
      <c r="E39" s="62">
        <f>'Raw Data_vinc'!E51*'Raw Data_vinc'!E$95</f>
        <v>139.6503856041131</v>
      </c>
      <c r="F39" s="63">
        <f t="shared" si="8"/>
        <v>5.8232187237303001E-2</v>
      </c>
      <c r="G39" s="62">
        <f t="shared" si="9"/>
        <v>2258.5144821351214</v>
      </c>
      <c r="H39" s="62">
        <f t="shared" si="10"/>
        <v>44.510464838259566</v>
      </c>
      <c r="I39" s="63">
        <f t="shared" si="11"/>
        <v>1.9707850089223652E-2</v>
      </c>
      <c r="J39" s="62"/>
      <c r="K39" s="62">
        <f>'Raw Data_vinc'!G51*'Raw Data_vinc'!G$95</f>
        <v>1290.6661593528929</v>
      </c>
      <c r="L39" s="62">
        <f>'Raw Data_vinc'!H51*'Raw Data_vinc'!H$95</f>
        <v>179.60545492400581</v>
      </c>
      <c r="M39" s="62">
        <f>'Raw Data_vinc'!I51*'Raw Data_vinc'!I$95</f>
        <v>168.95972579263068</v>
      </c>
      <c r="N39" s="63">
        <f t="shared" si="12"/>
        <v>0.13090892991053765</v>
      </c>
      <c r="O39" s="62">
        <f t="shared" si="13"/>
        <v>1121.7064335602622</v>
      </c>
      <c r="P39" s="62">
        <f t="shared" si="14"/>
        <v>10.645729131375134</v>
      </c>
      <c r="Q39" s="63">
        <f t="shared" si="15"/>
        <v>9.4906553202034442E-3</v>
      </c>
      <c r="R39" s="62"/>
      <c r="S39" s="62">
        <f>'Raw Data_vinc'!K51*'Raw Data_vinc'!K$95</f>
        <v>1364.7904824326204</v>
      </c>
      <c r="T39" s="62">
        <f>'Raw Data_vinc'!L51*'Raw Data_vinc'!L$95</f>
        <v>217.16254015890419</v>
      </c>
      <c r="U39" s="62">
        <f>'Raw Data_vinc'!M51*'Raw Data_vinc'!M$95</f>
        <v>195.48050581689427</v>
      </c>
      <c r="V39" s="63">
        <f t="shared" si="1"/>
        <v>0.14323114670939621</v>
      </c>
      <c r="W39" s="62">
        <f t="shared" si="2"/>
        <v>1169.3099766157261</v>
      </c>
      <c r="X39" s="62">
        <f t="shared" si="3"/>
        <v>21.682034342009928</v>
      </c>
      <c r="Y39" s="63">
        <f t="shared" si="4"/>
        <v>1.8542589027387868E-2</v>
      </c>
      <c r="Z39" s="62"/>
      <c r="AA39" s="62">
        <f>'Raw Data_vinc'!O51*'Raw Data_vinc'!O$95</f>
        <v>2977.2395200249334</v>
      </c>
      <c r="AB39" s="62">
        <f>'Raw Data_vinc'!P51*'Raw Data_vinc'!P$95</f>
        <v>162.93088942307691</v>
      </c>
      <c r="AC39" s="62">
        <f>'Raw Data_vinc'!Q51*'Raw Data_vinc'!Q$95</f>
        <v>147.46795535611551</v>
      </c>
      <c r="AD39" s="63">
        <f t="shared" si="16"/>
        <v>4.9531774102904734E-2</v>
      </c>
      <c r="AE39" s="62">
        <f t="shared" si="17"/>
        <v>2829.771564668818</v>
      </c>
      <c r="AF39" s="62">
        <f t="shared" si="18"/>
        <v>15.462934066961395</v>
      </c>
      <c r="AG39" s="63">
        <f t="shared" si="19"/>
        <v>5.4643753792794573E-3</v>
      </c>
    </row>
    <row r="40" spans="1:33">
      <c r="A40" t="s">
        <v>48</v>
      </c>
      <c r="B40" t="s">
        <v>49</v>
      </c>
      <c r="C40" s="17">
        <f>'Raw Data_vinc'!C52*'Raw Data_vinc'!C$95</f>
        <v>4526.3967596678203</v>
      </c>
      <c r="D40" s="17">
        <f>'Raw Data_vinc'!D52*'Raw Data_vinc'!D$95</f>
        <v>202.57693548660993</v>
      </c>
      <c r="E40" s="17">
        <f>'Raw Data_vinc'!E52*'Raw Data_vinc'!E$95</f>
        <v>168.0976863753213</v>
      </c>
      <c r="F40" s="27">
        <f t="shared" si="8"/>
        <v>3.7137196604845907E-2</v>
      </c>
      <c r="G40" s="17">
        <f t="shared" si="9"/>
        <v>4358.2990732924991</v>
      </c>
      <c r="H40" s="17">
        <f t="shared" si="10"/>
        <v>34.479249111288624</v>
      </c>
      <c r="I40" s="27">
        <f t="shared" si="11"/>
        <v>7.9111709709359396E-3</v>
      </c>
      <c r="J40" s="17"/>
      <c r="K40" s="17">
        <f>'Raw Data_vinc'!G52*'Raw Data_vinc'!G$95</f>
        <v>1590.7564612045883</v>
      </c>
      <c r="L40" s="17">
        <f>'Raw Data_vinc'!H52*'Raw Data_vinc'!H$95</f>
        <v>1917.1599417031023</v>
      </c>
      <c r="M40" s="17">
        <f>'Raw Data_vinc'!I52*'Raw Data_vinc'!I$95</f>
        <v>1892.7512139388746</v>
      </c>
      <c r="N40" s="27">
        <f t="shared" si="12"/>
        <v>1.1898434864791327</v>
      </c>
      <c r="O40" s="17">
        <f t="shared" si="13"/>
        <v>-301.99475273428629</v>
      </c>
      <c r="P40" s="17">
        <f t="shared" si="14"/>
        <v>24.408727764227706</v>
      </c>
      <c r="Q40" s="27">
        <f t="shared" si="15"/>
        <v>-8.0825006206992012E-2</v>
      </c>
      <c r="R40" s="17"/>
      <c r="S40" s="17">
        <f>'Raw Data_vinc'!K52*'Raw Data_vinc'!K$95</f>
        <v>1664.3786371129515</v>
      </c>
      <c r="T40" s="17">
        <f>'Raw Data_vinc'!L52*'Raw Data_vinc'!L$95</f>
        <v>1579.8811873569186</v>
      </c>
      <c r="U40" s="17">
        <f>'Raw Data_vinc'!M52*'Raw Data_vinc'!M$95</f>
        <v>1555.8652503793626</v>
      </c>
      <c r="V40" s="27">
        <f t="shared" si="1"/>
        <v>0.93480246362581454</v>
      </c>
      <c r="W40" s="17">
        <f t="shared" si="2"/>
        <v>108.51338673358896</v>
      </c>
      <c r="X40" s="17">
        <f t="shared" si="3"/>
        <v>24.015936977556066</v>
      </c>
      <c r="Y40" s="27">
        <f t="shared" si="4"/>
        <v>0.22131773507832314</v>
      </c>
      <c r="Z40" s="17"/>
      <c r="AA40" s="17">
        <f>'Raw Data_vinc'!O52*'Raw Data_vinc'!O$95</f>
        <v>7421.699548075424</v>
      </c>
      <c r="AB40" s="17">
        <f>'Raw Data_vinc'!P52*'Raw Data_vinc'!P$95</f>
        <v>8586.9516025641024</v>
      </c>
      <c r="AC40" s="17">
        <f>'Raw Data_vinc'!Q52*'Raw Data_vinc'!Q$95</f>
        <v>9560.8391055881566</v>
      </c>
      <c r="AD40" s="27">
        <f t="shared" si="16"/>
        <v>1.2882277224584562</v>
      </c>
      <c r="AE40" s="17">
        <f t="shared" si="17"/>
        <v>-2139.1395575127326</v>
      </c>
      <c r="AF40" s="17">
        <f t="shared" si="18"/>
        <v>-973.88750302405424</v>
      </c>
      <c r="AG40" s="27">
        <f t="shared" si="19"/>
        <v>0.45527067161360624</v>
      </c>
    </row>
    <row r="41" spans="1:33" s="58" customFormat="1">
      <c r="A41" s="58" t="s">
        <v>50</v>
      </c>
      <c r="B41" s="58" t="s">
        <v>51</v>
      </c>
      <c r="C41" s="59">
        <f>'Raw Data_vinc'!C53*'Raw Data_vinc'!C$95</f>
        <v>59.117552553571826</v>
      </c>
      <c r="D41" s="59">
        <f>'Raw Data_vinc'!D53*'Raw Data_vinc'!D$95</f>
        <v>35.995075313736479</v>
      </c>
      <c r="E41" s="59">
        <f>'Raw Data_vinc'!E53*'Raw Data_vinc'!E$95</f>
        <v>31.033419023136243</v>
      </c>
      <c r="F41" s="60">
        <f t="shared" si="8"/>
        <v>0.52494424553543584</v>
      </c>
      <c r="G41" s="59">
        <f t="shared" si="9"/>
        <v>28.084133530435583</v>
      </c>
      <c r="H41" s="59">
        <f t="shared" si="10"/>
        <v>4.9616562906002351</v>
      </c>
      <c r="I41" s="60">
        <f t="shared" si="11"/>
        <v>0.17667115438057385</v>
      </c>
      <c r="J41" s="59"/>
      <c r="K41" s="59">
        <f>'Raw Data_vinc'!G53*'Raw Data_vinc'!G$95</f>
        <v>16.671683436205292</v>
      </c>
      <c r="L41" s="59">
        <f>'Raw Data_vinc'!H53*'Raw Data_vinc'!H$95</f>
        <v>18.4737039350406</v>
      </c>
      <c r="M41" s="59">
        <f>'Raw Data_vinc'!I53*'Raw Data_vinc'!I$95</f>
        <v>17.097115109968581</v>
      </c>
      <c r="N41" s="60">
        <f t="shared" si="12"/>
        <v>1.0255182192842862</v>
      </c>
      <c r="O41" s="59">
        <f t="shared" si="13"/>
        <v>-0.42543167376328839</v>
      </c>
      <c r="P41" s="59">
        <f t="shared" si="14"/>
        <v>1.3765888250720195</v>
      </c>
      <c r="Q41" s="60">
        <f t="shared" si="15"/>
        <v>-3.2357459727786</v>
      </c>
      <c r="R41" s="59"/>
      <c r="S41" s="59">
        <f>'Raw Data_vinc'!K53*'Raw Data_vinc'!K$95</f>
        <v>22.518063913881107</v>
      </c>
      <c r="T41" s="59">
        <f>'Raw Data_vinc'!L53*'Raw Data_vinc'!L$95</f>
        <v>18.017852676939651</v>
      </c>
      <c r="U41" s="59">
        <f>'Raw Data_vinc'!M53*'Raw Data_vinc'!M$95</f>
        <v>25.931087506322708</v>
      </c>
      <c r="V41" s="60">
        <f t="shared" si="1"/>
        <v>1.15156825229267</v>
      </c>
      <c r="W41" s="59">
        <f t="shared" si="2"/>
        <v>-3.4130235924416006</v>
      </c>
      <c r="X41" s="59">
        <f t="shared" si="3"/>
        <v>-7.9132348293830574</v>
      </c>
      <c r="Y41" s="60">
        <f t="shared" si="4"/>
        <v>2.3185409110290114</v>
      </c>
      <c r="Z41" s="59"/>
      <c r="AA41" s="59">
        <f>'Raw Data_vinc'!O53*'Raw Data_vinc'!O$95</f>
        <v>188.75237649992206</v>
      </c>
      <c r="AB41" s="59">
        <f>'Raw Data_vinc'!P53*'Raw Data_vinc'!P$95</f>
        <v>107.63313301282051</v>
      </c>
      <c r="AC41" s="59">
        <f>'Raw Data_vinc'!Q53*'Raw Data_vinc'!Q$95</f>
        <v>63.335596210639352</v>
      </c>
      <c r="AD41" s="60">
        <f t="shared" si="16"/>
        <v>0.33554860280482618</v>
      </c>
      <c r="AE41" s="59">
        <f t="shared" si="17"/>
        <v>125.41678028928271</v>
      </c>
      <c r="AF41" s="59">
        <f t="shared" si="18"/>
        <v>44.297536802181156</v>
      </c>
      <c r="AG41" s="60">
        <f t="shared" si="19"/>
        <v>0.35320263125879758</v>
      </c>
    </row>
    <row r="42" spans="1:33">
      <c r="A42" t="s">
        <v>52</v>
      </c>
      <c r="B42" t="s">
        <v>53</v>
      </c>
      <c r="C42" s="17">
        <f>'Raw Data_vinc'!C54*'Raw Data_vinc'!C$95</f>
        <v>1835.9904057203628</v>
      </c>
      <c r="D42" s="17">
        <f>'Raw Data_vinc'!D54*'Raw Data_vinc'!D$95</f>
        <v>179.97537656868238</v>
      </c>
      <c r="E42" s="17">
        <f>'Raw Data_vinc'!E54*'Raw Data_vinc'!E$95</f>
        <v>137.9263067694944</v>
      </c>
      <c r="F42" s="27">
        <f t="shared" si="8"/>
        <v>7.5123653337054411E-2</v>
      </c>
      <c r="G42" s="17">
        <f t="shared" si="9"/>
        <v>1698.0640989508684</v>
      </c>
      <c r="H42" s="17">
        <f t="shared" si="10"/>
        <v>42.049069799187976</v>
      </c>
      <c r="I42" s="27">
        <f t="shared" si="11"/>
        <v>2.4762946125041783E-2</v>
      </c>
      <c r="J42" s="17"/>
      <c r="K42" s="17">
        <f>'Raw Data_vinc'!G54*'Raw Data_vinc'!G$95</f>
        <v>1365.6887348158168</v>
      </c>
      <c r="L42" s="17">
        <f>'Raw Data_vinc'!H54*'Raw Data_vinc'!H$95</f>
        <v>402.31621902977304</v>
      </c>
      <c r="M42" s="17">
        <f>'Raw Data_vinc'!I54*'Raw Data_vinc'!I$95</f>
        <v>379.15367037989148</v>
      </c>
      <c r="N42" s="27">
        <f t="shared" si="12"/>
        <v>0.27762817449836102</v>
      </c>
      <c r="O42" s="17">
        <f t="shared" si="13"/>
        <v>986.53506443592528</v>
      </c>
      <c r="P42" s="17">
        <f t="shared" si="14"/>
        <v>23.162548649881558</v>
      </c>
      <c r="Q42" s="27">
        <f t="shared" si="15"/>
        <v>2.3478687666439197E-2</v>
      </c>
      <c r="R42" s="17"/>
      <c r="S42" s="17">
        <f>'Raw Data_vinc'!K54*'Raw Data_vinc'!K$95</f>
        <v>1056.3909114381615</v>
      </c>
      <c r="T42" s="17">
        <f>'Raw Data_vinc'!L54*'Raw Data_vinc'!L$95</f>
        <v>277.85425443912197</v>
      </c>
      <c r="U42" s="17">
        <f>'Raw Data_vinc'!M54*'Raw Data_vinc'!M$95</f>
        <v>294.21810824481537</v>
      </c>
      <c r="V42" s="27">
        <f t="shared" si="1"/>
        <v>0.27851253268003734</v>
      </c>
      <c r="W42" s="17">
        <f t="shared" si="2"/>
        <v>762.17280319334623</v>
      </c>
      <c r="X42" s="17">
        <f t="shared" si="3"/>
        <v>-16.363853805693395</v>
      </c>
      <c r="Y42" s="27">
        <f t="shared" si="4"/>
        <v>-2.1470004882268478E-2</v>
      </c>
      <c r="Z42" s="17"/>
      <c r="AA42" s="17">
        <f>'Raw Data_vinc'!O54*'Raw Data_vinc'!O$95</f>
        <v>3045.2781673679287</v>
      </c>
      <c r="AB42" s="17">
        <f>'Raw Data_vinc'!P54*'Raw Data_vinc'!P$95</f>
        <v>209.34150641025641</v>
      </c>
      <c r="AC42" s="17">
        <f>'Raw Data_vinc'!Q54*'Raw Data_vinc'!Q$95</f>
        <v>202.29578491159435</v>
      </c>
      <c r="AD42" s="27">
        <f t="shared" si="16"/>
        <v>6.6429328880140068E-2</v>
      </c>
      <c r="AE42" s="17">
        <f t="shared" si="17"/>
        <v>2842.9823824563346</v>
      </c>
      <c r="AF42" s="17">
        <f t="shared" si="18"/>
        <v>7.0457214986620613</v>
      </c>
      <c r="AG42" s="27">
        <f t="shared" si="19"/>
        <v>2.4782853183123012E-3</v>
      </c>
    </row>
    <row r="43" spans="1:33" s="61" customFormat="1">
      <c r="A43" s="61" t="s">
        <v>54</v>
      </c>
      <c r="B43" s="61" t="s">
        <v>55</v>
      </c>
      <c r="C43" s="62">
        <f>'Raw Data_vinc'!C55*'Raw Data_vinc'!C$95</f>
        <v>1812.5664698029098</v>
      </c>
      <c r="D43" s="62">
        <f>'Raw Data_vinc'!D55*'Raw Data_vinc'!D$95</f>
        <v>204.25112503608605</v>
      </c>
      <c r="E43" s="62">
        <f>'Raw Data_vinc'!E55*'Raw Data_vinc'!E$95</f>
        <v>210.33761782347898</v>
      </c>
      <c r="F43" s="63">
        <f t="shared" si="8"/>
        <v>0.11604408518400439</v>
      </c>
      <c r="G43" s="62">
        <f t="shared" si="9"/>
        <v>1602.2288519794308</v>
      </c>
      <c r="H43" s="62">
        <f t="shared" si="10"/>
        <v>-6.0864927873929275</v>
      </c>
      <c r="I43" s="63">
        <f t="shared" si="11"/>
        <v>-3.7987661874104516E-3</v>
      </c>
      <c r="J43" s="62"/>
      <c r="K43" s="62">
        <f>'Raw Data_vinc'!G55*'Raw Data_vinc'!G$95</f>
        <v>1044.7588286688649</v>
      </c>
      <c r="L43" s="62">
        <f>'Raw Data_vinc'!H55*'Raw Data_vinc'!H$95</f>
        <v>105.71063918384343</v>
      </c>
      <c r="M43" s="62">
        <f>'Raw Data_vinc'!I55*'Raw Data_vinc'!I$95</f>
        <v>181.02827763496146</v>
      </c>
      <c r="N43" s="63">
        <f t="shared" si="12"/>
        <v>0.17327279049233874</v>
      </c>
      <c r="O43" s="62">
        <f t="shared" si="13"/>
        <v>863.73055103390345</v>
      </c>
      <c r="P43" s="62">
        <f t="shared" si="14"/>
        <v>-75.317638451118029</v>
      </c>
      <c r="Q43" s="63">
        <f t="shared" si="15"/>
        <v>-8.7200387158890294E-2</v>
      </c>
      <c r="R43" s="62"/>
      <c r="S43" s="62">
        <f>'Raw Data_vinc'!K55*'Raw Data_vinc'!K$95</f>
        <v>1024.0823849530277</v>
      </c>
      <c r="T43" s="62">
        <f>'Raw Data_vinc'!L55*'Raw Data_vinc'!L$95</f>
        <v>65.433254458359784</v>
      </c>
      <c r="U43" s="62">
        <f>'Raw Data_vinc'!M55*'Raw Data_vinc'!M$95</f>
        <v>119.68194233687404</v>
      </c>
      <c r="V43" s="63">
        <f t="shared" si="1"/>
        <v>0.11686749434945469</v>
      </c>
      <c r="W43" s="62">
        <f t="shared" si="2"/>
        <v>904.40044261615367</v>
      </c>
      <c r="X43" s="62">
        <f t="shared" si="3"/>
        <v>-54.248687878514261</v>
      </c>
      <c r="Y43" s="63">
        <f t="shared" si="4"/>
        <v>-5.9983039948089158E-2</v>
      </c>
      <c r="Z43" s="62"/>
      <c r="AA43" s="62">
        <f>'Raw Data_vinc'!O55*'Raw Data_vinc'!O$95</f>
        <v>2248.5675549322109</v>
      </c>
      <c r="AB43" s="62">
        <f>'Raw Data_vinc'!P55*'Raw Data_vinc'!P$95</f>
        <v>235.01546474358975</v>
      </c>
      <c r="AC43" s="62">
        <f>'Raw Data_vinc'!Q55*'Raw Data_vinc'!Q$95</f>
        <v>252.39707743642848</v>
      </c>
      <c r="AD43" s="63">
        <f t="shared" si="16"/>
        <v>0.11224794064238718</v>
      </c>
      <c r="AE43" s="62">
        <f t="shared" si="17"/>
        <v>1996.1704774957825</v>
      </c>
      <c r="AF43" s="62">
        <f t="shared" si="18"/>
        <v>-17.381612692838729</v>
      </c>
      <c r="AG43" s="63">
        <f t="shared" si="19"/>
        <v>-8.7074790899844146E-3</v>
      </c>
    </row>
    <row r="44" spans="1:33" s="61" customFormat="1">
      <c r="A44" s="61" t="s">
        <v>56</v>
      </c>
      <c r="B44" s="61" t="s">
        <v>57</v>
      </c>
      <c r="C44" s="62">
        <f>'Raw Data_vinc'!C56*'Raw Data_vinc'!C$95</f>
        <v>3537.0143235354012</v>
      </c>
      <c r="D44" s="62">
        <f>'Raw Data_vinc'!D56*'Raw Data_vinc'!D$95</f>
        <v>184.16085044237266</v>
      </c>
      <c r="E44" s="62">
        <f>'Raw Data_vinc'!E56*'Raw Data_vinc'!E$95</f>
        <v>169.82176520994</v>
      </c>
      <c r="F44" s="63">
        <f t="shared" si="8"/>
        <v>4.8012744556882564E-2</v>
      </c>
      <c r="G44" s="62">
        <f t="shared" si="9"/>
        <v>3367.1925583254611</v>
      </c>
      <c r="H44" s="62">
        <f t="shared" si="10"/>
        <v>14.339085232432666</v>
      </c>
      <c r="I44" s="63">
        <f t="shared" si="11"/>
        <v>4.258469031412815E-3</v>
      </c>
      <c r="J44" s="62"/>
      <c r="K44" s="62">
        <f>'Raw Data_vinc'!G56*'Raw Data_vinc'!G$95</f>
        <v>1688.0079479157857</v>
      </c>
      <c r="L44" s="62">
        <f>'Raw Data_vinc'!H56*'Raw Data_vinc'!H$95</f>
        <v>96.473787216323132</v>
      </c>
      <c r="M44" s="62">
        <f>'Raw Data_vinc'!I56*'Raw Data_vinc'!I$95</f>
        <v>142.81119680091402</v>
      </c>
      <c r="N44" s="63">
        <f t="shared" si="12"/>
        <v>8.4603391220548232E-2</v>
      </c>
      <c r="O44" s="62">
        <f t="shared" si="13"/>
        <v>1545.1967511148716</v>
      </c>
      <c r="P44" s="62">
        <f t="shared" si="14"/>
        <v>-46.337409584590887</v>
      </c>
      <c r="Q44" s="63">
        <f t="shared" si="15"/>
        <v>-2.9988031977907073E-2</v>
      </c>
      <c r="R44" s="62"/>
      <c r="S44" s="62">
        <f>'Raw Data_vinc'!K56*'Raw Data_vinc'!K$95</f>
        <v>1434.3027666885141</v>
      </c>
      <c r="T44" s="62">
        <f>'Raw Data_vinc'!L56*'Raw Data_vinc'!L$95</f>
        <v>125.17666070294915</v>
      </c>
      <c r="U44" s="62">
        <f>'Raw Data_vinc'!M56*'Raw Data_vinc'!M$95</f>
        <v>121.67664137582194</v>
      </c>
      <c r="V44" s="63">
        <f>U44/S44</f>
        <v>8.4833303122426679E-2</v>
      </c>
      <c r="W44" s="62">
        <f t="shared" ref="W44" si="20">S44-U44</f>
        <v>1312.6261253126922</v>
      </c>
      <c r="X44" s="62">
        <f t="shared" ref="X44" si="21">T44-U44</f>
        <v>3.5000193271272053</v>
      </c>
      <c r="Y44" s="63">
        <f t="shared" ref="Y44" si="22">X44/W44</f>
        <v>2.6664251607009838E-3</v>
      </c>
      <c r="Z44" s="62"/>
      <c r="AA44" s="62">
        <f>'Raw Data_vinc'!O56*'Raw Data_vinc'!O$95</f>
        <v>6370.3927068723697</v>
      </c>
      <c r="AB44" s="62">
        <f>'Raw Data_vinc'!P56*'Raw Data_vinc'!P$95</f>
        <v>412.7582532051282</v>
      </c>
      <c r="AC44" s="62">
        <f>'Raw Data_vinc'!Q56*'Raw Data_vinc'!Q$95</f>
        <v>433.89609941318605</v>
      </c>
      <c r="AD44" s="63">
        <f t="shared" si="16"/>
        <v>6.8111358181278156E-2</v>
      </c>
      <c r="AE44" s="62">
        <f t="shared" si="17"/>
        <v>5936.4966074591839</v>
      </c>
      <c r="AF44" s="62">
        <f t="shared" si="18"/>
        <v>-21.137846208057852</v>
      </c>
      <c r="AG44" s="63">
        <f t="shared" si="19"/>
        <v>-3.560660033309584E-3</v>
      </c>
    </row>
    <row r="45" spans="1:33">
      <c r="A45" t="s">
        <v>58</v>
      </c>
      <c r="B45" t="s">
        <v>59</v>
      </c>
      <c r="C45" s="17">
        <f>'Raw Data_vinc'!C57*'Raw Data_vinc'!C$95</f>
        <v>1530.3638132735953</v>
      </c>
      <c r="D45" s="17">
        <f>'Raw Data_vinc'!D57*'Raw Data_vinc'!D$95</f>
        <v>92.917519995924394</v>
      </c>
      <c r="E45" s="17">
        <f>'Raw Data_vinc'!E57*'Raw Data_vinc'!E$95</f>
        <v>89.652099400171366</v>
      </c>
      <c r="F45" s="27">
        <f t="shared" si="8"/>
        <v>5.8582213342065967E-2</v>
      </c>
      <c r="G45" s="17">
        <f t="shared" si="9"/>
        <v>1440.7117138734238</v>
      </c>
      <c r="H45" s="17">
        <f t="shared" si="10"/>
        <v>3.265420595753028</v>
      </c>
      <c r="I45" s="27">
        <f t="shared" si="11"/>
        <v>2.2665329672192261E-3</v>
      </c>
      <c r="J45" s="17"/>
      <c r="K45" s="17">
        <f>'Raw Data_vinc'!G57*'Raw Data_vinc'!G$95</f>
        <v>982.24001578309503</v>
      </c>
      <c r="L45" s="17">
        <f>'Raw Data_vinc'!H57*'Raw Data_vinc'!H$95</f>
        <v>493.658421819696</v>
      </c>
      <c r="M45" s="17">
        <f>'Raw Data_vinc'!I57*'Raw Data_vinc'!I$95</f>
        <v>555.15338474721511</v>
      </c>
      <c r="N45" s="27">
        <f t="shared" si="12"/>
        <v>0.56519117102413785</v>
      </c>
      <c r="O45" s="17">
        <f t="shared" si="13"/>
        <v>427.08663103587992</v>
      </c>
      <c r="P45" s="17">
        <f t="shared" si="14"/>
        <v>-61.494962927519111</v>
      </c>
      <c r="Q45" s="27">
        <f t="shared" si="15"/>
        <v>-0.1439870940899409</v>
      </c>
      <c r="R45" s="17"/>
      <c r="S45" s="17">
        <f>'Raw Data_vinc'!K57*'Raw Data_vinc'!K$95</f>
        <v>967.29770203976238</v>
      </c>
      <c r="T45" s="17">
        <f>'Raw Data_vinc'!L57*'Raw Data_vinc'!L$95</f>
        <v>550.01866066447349</v>
      </c>
      <c r="U45" s="17">
        <f>'Raw Data_vinc'!M57*'Raw Data_vinc'!M$95</f>
        <v>487.70391502276169</v>
      </c>
      <c r="V45" s="27">
        <f t="shared" ref="V45:V78" si="23">U45/S45</f>
        <v>0.50419215717594434</v>
      </c>
      <c r="W45" s="17">
        <f t="shared" ref="W45:W78" si="24">S45-U45</f>
        <v>479.59378701700069</v>
      </c>
      <c r="X45" s="17">
        <f t="shared" ref="X45:X78" si="25">T45-U45</f>
        <v>62.314745641711795</v>
      </c>
      <c r="Y45" s="27">
        <f t="shared" ref="Y45:Y78" si="26">X45/W45</f>
        <v>0.12993234551535768</v>
      </c>
      <c r="Z45" s="17"/>
      <c r="AA45" s="17">
        <f>'Raw Data_vinc'!O57*'Raw Data_vinc'!O$95</f>
        <v>2013.7244818450986</v>
      </c>
      <c r="AB45" s="17">
        <f>'Raw Data_vinc'!P57*'Raw Data_vinc'!P$95</f>
        <v>195.51706730769229</v>
      </c>
      <c r="AC45" s="17">
        <f>'Raw Data_vinc'!Q57*'Raw Data_vinc'!Q$95</f>
        <v>145.57734054385762</v>
      </c>
      <c r="AD45" s="27">
        <f t="shared" si="16"/>
        <v>7.229258116307484E-2</v>
      </c>
      <c r="AE45" s="17">
        <f t="shared" si="17"/>
        <v>1868.1471413012409</v>
      </c>
      <c r="AF45" s="17">
        <f t="shared" si="18"/>
        <v>49.93972676383467</v>
      </c>
      <c r="AG45" s="27">
        <f t="shared" si="19"/>
        <v>2.6732223420607867E-2</v>
      </c>
    </row>
    <row r="46" spans="1:33" s="61" customFormat="1">
      <c r="A46" s="61" t="s">
        <v>60</v>
      </c>
      <c r="B46" s="61" t="s">
        <v>61</v>
      </c>
      <c r="C46" s="62">
        <f>'Raw Data_vinc'!C58*'Raw Data_vinc'!C$95</f>
        <v>1593.943067906682</v>
      </c>
      <c r="D46" s="62">
        <f>'Raw Data_vinc'!D58*'Raw Data_vinc'!D$95</f>
        <v>116.35617368859</v>
      </c>
      <c r="E46" s="62">
        <f>'Raw Data_vinc'!E58*'Raw Data_vinc'!E$95</f>
        <v>81.893744644387311</v>
      </c>
      <c r="F46" s="63">
        <f t="shared" si="8"/>
        <v>5.1378086390461854E-2</v>
      </c>
      <c r="G46" s="62">
        <f t="shared" si="9"/>
        <v>1512.0493232622948</v>
      </c>
      <c r="H46" s="62">
        <f t="shared" si="10"/>
        <v>34.462429044202693</v>
      </c>
      <c r="I46" s="63">
        <f t="shared" si="11"/>
        <v>2.2791868303508048E-2</v>
      </c>
      <c r="J46" s="62"/>
      <c r="K46" s="62">
        <f>'Raw Data_vinc'!G58*'Raw Data_vinc'!G$95</f>
        <v>1151.7354640511821</v>
      </c>
      <c r="L46" s="62">
        <f>'Raw Data_vinc'!H58*'Raw Data_vinc'!H$95</f>
        <v>99.552737872163235</v>
      </c>
      <c r="M46" s="62">
        <f>'Raw Data_vinc'!I58*'Raw Data_vinc'!I$95</f>
        <v>113.64552984861469</v>
      </c>
      <c r="N46" s="63">
        <f t="shared" si="12"/>
        <v>9.8673292084686878E-2</v>
      </c>
      <c r="O46" s="62">
        <f t="shared" si="13"/>
        <v>1038.0899342025675</v>
      </c>
      <c r="P46" s="62">
        <f t="shared" si="14"/>
        <v>-14.092791976451451</v>
      </c>
      <c r="Q46" s="63">
        <f t="shared" si="15"/>
        <v>-1.3575694660094312E-2</v>
      </c>
      <c r="R46" s="62"/>
      <c r="S46" s="62">
        <f>'Raw Data_vinc'!K58*'Raw Data_vinc'!K$95</f>
        <v>1119.0498718941785</v>
      </c>
      <c r="T46" s="62">
        <f>'Raw Data_vinc'!L58*'Raw Data_vinc'!L$95</f>
        <v>91.037571420326657</v>
      </c>
      <c r="U46" s="62">
        <f>'Raw Data_vinc'!M58*'Raw Data_vinc'!M$95</f>
        <v>105.71904906423873</v>
      </c>
      <c r="V46" s="63">
        <f t="shared" si="23"/>
        <v>9.4472151527341328E-2</v>
      </c>
      <c r="W46" s="62">
        <f t="shared" si="24"/>
        <v>1013.3308228299397</v>
      </c>
      <c r="X46" s="62">
        <f t="shared" si="25"/>
        <v>-14.681477643912075</v>
      </c>
      <c r="Y46" s="63">
        <f t="shared" si="26"/>
        <v>-1.4488336200917048E-2</v>
      </c>
      <c r="Z46" s="62"/>
      <c r="AA46" s="62">
        <f>'Raw Data_vinc'!O58*'Raw Data_vinc'!O$95</f>
        <v>1839.2382733364498</v>
      </c>
      <c r="AB46" s="62">
        <f>'Raw Data_vinc'!P58*'Raw Data_vinc'!P$95</f>
        <v>149.10645032051281</v>
      </c>
      <c r="AC46" s="62">
        <f>'Raw Data_vinc'!Q58*'Raw Data_vinc'!Q$95</f>
        <v>33.085759214513097</v>
      </c>
      <c r="AD46" s="63">
        <f t="shared" si="16"/>
        <v>1.798883793044076E-2</v>
      </c>
      <c r="AE46" s="62">
        <f t="shared" si="17"/>
        <v>1806.1525141219367</v>
      </c>
      <c r="AF46" s="62">
        <f t="shared" si="18"/>
        <v>116.0206911059997</v>
      </c>
      <c r="AG46" s="63">
        <f t="shared" si="19"/>
        <v>6.423637549922151E-2</v>
      </c>
    </row>
    <row r="47" spans="1:33" s="61" customFormat="1">
      <c r="A47" s="61" t="s">
        <v>62</v>
      </c>
      <c r="B47" s="61" t="s">
        <v>63</v>
      </c>
      <c r="C47" s="62">
        <f>'Raw Data_vinc'!C59*'Raw Data_vinc'!C$95</f>
        <v>4021.1089991627632</v>
      </c>
      <c r="D47" s="62">
        <f>'Raw Data_vinc'!D59*'Raw Data_vinc'!D$95</f>
        <v>298.00573980674852</v>
      </c>
      <c r="E47" s="62">
        <f>'Raw Data_vinc'!E59*'Raw Data_vinc'!E$95</f>
        <v>149.99485861182518</v>
      </c>
      <c r="F47" s="63">
        <f t="shared" si="8"/>
        <v>3.7301863402125053E-2</v>
      </c>
      <c r="G47" s="62">
        <f t="shared" si="9"/>
        <v>3871.1141405509379</v>
      </c>
      <c r="H47" s="62">
        <f t="shared" si="10"/>
        <v>148.01088119492334</v>
      </c>
      <c r="I47" s="63">
        <f t="shared" si="11"/>
        <v>3.8234698286074925E-2</v>
      </c>
      <c r="J47" s="62"/>
      <c r="K47" s="62">
        <f>'Raw Data_vinc'!G59*'Raw Data_vinc'!G$95</f>
        <v>1599.0923029226908</v>
      </c>
      <c r="L47" s="62">
        <f>'Raw Data_vinc'!H59*'Raw Data_vinc'!H$95</f>
        <v>236.05288361440765</v>
      </c>
      <c r="M47" s="62">
        <f>'Raw Data_vinc'!I59*'Raw Data_vinc'!I$95</f>
        <v>281.59954298771777</v>
      </c>
      <c r="N47" s="63">
        <f t="shared" si="12"/>
        <v>0.17609961755993261</v>
      </c>
      <c r="O47" s="62">
        <f t="shared" si="13"/>
        <v>1317.492759934973</v>
      </c>
      <c r="P47" s="62">
        <f t="shared" si="14"/>
        <v>-45.546659373310121</v>
      </c>
      <c r="Q47" s="63">
        <f t="shared" si="15"/>
        <v>-3.4570709425043179E-2</v>
      </c>
      <c r="R47" s="62"/>
      <c r="S47" s="62">
        <f>'Raw Data_vinc'!K59*'Raw Data_vinc'!K$95</f>
        <v>1709.4147649407137</v>
      </c>
      <c r="T47" s="62">
        <f>'Raw Data_vinc'!L59*'Raw Data_vinc'!L$95</f>
        <v>126.12496873857755</v>
      </c>
      <c r="U47" s="62">
        <f>'Raw Data_vinc'!M59*'Raw Data_vinc'!M$95</f>
        <v>113.69784522003035</v>
      </c>
      <c r="V47" s="63">
        <f t="shared" si="23"/>
        <v>6.6512731463375205E-2</v>
      </c>
      <c r="W47" s="62">
        <f t="shared" si="24"/>
        <v>1595.7169197206833</v>
      </c>
      <c r="X47" s="62">
        <f t="shared" si="25"/>
        <v>12.427123518547205</v>
      </c>
      <c r="Y47" s="63">
        <f t="shared" si="26"/>
        <v>7.7877995557773918E-3</v>
      </c>
      <c r="Z47" s="62"/>
      <c r="AA47" s="62">
        <f>'Raw Data_vinc'!O59*'Raw Data_vinc'!O$95</f>
        <v>9721.8447872837769</v>
      </c>
      <c r="AB47" s="62">
        <f>'Raw Data_vinc'!P59*'Raw Data_vinc'!P$95</f>
        <v>674.43513621794864</v>
      </c>
      <c r="AC47" s="62">
        <f>'Raw Data_vinc'!Q59*'Raw Data_vinc'!Q$95</f>
        <v>350.70904767383882</v>
      </c>
      <c r="AD47" s="63">
        <f t="shared" si="16"/>
        <v>3.6074331091211005E-2</v>
      </c>
      <c r="AE47" s="62">
        <f t="shared" si="17"/>
        <v>9371.1357396099374</v>
      </c>
      <c r="AF47" s="62">
        <f t="shared" si="18"/>
        <v>323.72608854410981</v>
      </c>
      <c r="AG47" s="63">
        <f t="shared" si="19"/>
        <v>3.4545021813715028E-2</v>
      </c>
    </row>
    <row r="48" spans="1:33">
      <c r="A48" t="s">
        <v>64</v>
      </c>
      <c r="B48" t="s">
        <v>65</v>
      </c>
      <c r="C48" s="17">
        <f>'Raw Data_vinc'!C60*'Raw Data_vinc'!C$95</f>
        <v>365.85957052021809</v>
      </c>
      <c r="D48" s="17">
        <f>'Raw Data_vinc'!D60*'Raw Data_vinc'!D$95</f>
        <v>184.16085044237266</v>
      </c>
      <c r="E48" s="17">
        <f>'Raw Data_vinc'!E60*'Raw Data_vinc'!E$95</f>
        <v>181.02827763496143</v>
      </c>
      <c r="F48" s="27">
        <f t="shared" si="8"/>
        <v>0.4948026298110943</v>
      </c>
      <c r="G48" s="17">
        <f t="shared" si="9"/>
        <v>184.83129288525666</v>
      </c>
      <c r="H48" s="17">
        <f t="shared" si="10"/>
        <v>3.1325728074112362</v>
      </c>
      <c r="I48" s="27">
        <f t="shared" si="11"/>
        <v>1.6948281638412489E-2</v>
      </c>
      <c r="J48" s="17"/>
      <c r="K48" s="17">
        <f>'Raw Data_vinc'!G60*'Raw Data_vinc'!G$95</f>
        <v>401.50970942194408</v>
      </c>
      <c r="L48" s="17">
        <f>'Raw Data_vinc'!H60*'Raw Data_vinc'!H$95</f>
        <v>76.973766396002503</v>
      </c>
      <c r="M48" s="17">
        <f>'Raw Data_vinc'!I60*'Raw Data_vinc'!I$95</f>
        <v>103.58840331333904</v>
      </c>
      <c r="N48" s="27">
        <f t="shared" si="12"/>
        <v>0.25799725606256418</v>
      </c>
      <c r="O48" s="17">
        <f t="shared" si="13"/>
        <v>297.92130610860505</v>
      </c>
      <c r="P48" s="17">
        <f t="shared" si="14"/>
        <v>-26.61463691733654</v>
      </c>
      <c r="Q48" s="27">
        <f t="shared" si="15"/>
        <v>-8.9334452996907732E-2</v>
      </c>
      <c r="R48" s="17"/>
      <c r="S48" s="17">
        <f>'Raw Data_vinc'!K60*'Raw Data_vinc'!K$95</f>
        <v>254.55202685256907</v>
      </c>
      <c r="T48" s="17">
        <f>'Raw Data_vinc'!L60*'Raw Data_vinc'!L$95</f>
        <v>109.0554240972663</v>
      </c>
      <c r="U48" s="17">
        <f>'Raw Data_vinc'!M60*'Raw Data_vinc'!M$95</f>
        <v>91.756155791603433</v>
      </c>
      <c r="V48" s="27">
        <f t="shared" si="23"/>
        <v>0.36046130500758722</v>
      </c>
      <c r="W48" s="17">
        <f t="shared" si="24"/>
        <v>162.79587106096562</v>
      </c>
      <c r="X48" s="17">
        <f t="shared" si="25"/>
        <v>17.299268305662864</v>
      </c>
      <c r="Y48" s="27">
        <f t="shared" si="26"/>
        <v>0.10626355688827292</v>
      </c>
      <c r="Z48" s="17"/>
      <c r="AA48" s="17">
        <f>'Raw Data_vinc'!O60*'Raw Data_vinc'!O$95</f>
        <v>543.21178120617105</v>
      </c>
      <c r="AB48" s="17">
        <f>'Raw Data_vinc'!P60*'Raw Data_vinc'!P$95</f>
        <v>476.94314903846151</v>
      </c>
      <c r="AC48" s="17">
        <f>'Raw Data_vinc'!Q60*'Raw Data_vinc'!Q$95</f>
        <v>371.50581060867563</v>
      </c>
      <c r="AD48" s="27">
        <f t="shared" si="16"/>
        <v>0.68390602608759332</v>
      </c>
      <c r="AE48" s="17">
        <f t="shared" si="17"/>
        <v>171.70597059749542</v>
      </c>
      <c r="AF48" s="17">
        <f t="shared" si="18"/>
        <v>105.43733842978588</v>
      </c>
      <c r="AG48" s="27">
        <f t="shared" si="19"/>
        <v>0.61405749644516927</v>
      </c>
    </row>
    <row r="49" spans="1:33" s="61" customFormat="1">
      <c r="A49" s="61" t="s">
        <v>66</v>
      </c>
      <c r="B49" s="61" t="s">
        <v>67</v>
      </c>
      <c r="C49" s="62">
        <f>'Raw Data_vinc'!C61*'Raw Data_vinc'!C$95</f>
        <v>1805.8739166836376</v>
      </c>
      <c r="D49" s="62">
        <f>'Raw Data_vinc'!D61*'Raw Data_vinc'!D$95</f>
        <v>90.40623567171022</v>
      </c>
      <c r="E49" s="62">
        <f>'Raw Data_vinc'!E61*'Raw Data_vinc'!E$95</f>
        <v>87.928020565552686</v>
      </c>
      <c r="F49" s="63">
        <f t="shared" si="8"/>
        <v>4.8690010832553809E-2</v>
      </c>
      <c r="G49" s="62">
        <f t="shared" si="9"/>
        <v>1717.9458961180849</v>
      </c>
      <c r="H49" s="62">
        <f t="shared" si="10"/>
        <v>2.4782151061575348</v>
      </c>
      <c r="I49" s="63">
        <f t="shared" si="11"/>
        <v>1.442545490959508E-3</v>
      </c>
      <c r="J49" s="62"/>
      <c r="K49" s="62">
        <f>'Raw Data_vinc'!G61*'Raw Data_vinc'!G$95</f>
        <v>318.15129224091766</v>
      </c>
      <c r="L49" s="62">
        <f>'Raw Data_vinc'!H61*'Raw Data_vinc'!H$95</f>
        <v>10.263168852800334</v>
      </c>
      <c r="M49" s="62">
        <f>'Raw Data_vinc'!I61*'Raw Data_vinc'!I$95</f>
        <v>19.108540417023708</v>
      </c>
      <c r="N49" s="63">
        <f t="shared" si="12"/>
        <v>6.0061174928542835E-2</v>
      </c>
      <c r="O49" s="62">
        <f t="shared" si="13"/>
        <v>299.04275182389392</v>
      </c>
      <c r="P49" s="62">
        <f t="shared" si="14"/>
        <v>-8.8453715642233739</v>
      </c>
      <c r="Q49" s="63">
        <f t="shared" si="15"/>
        <v>-2.9578953210785082E-2</v>
      </c>
      <c r="R49" s="62"/>
      <c r="S49" s="62">
        <f>'Raw Data_vinc'!K61*'Raw Data_vinc'!K$95</f>
        <v>219.3063615960595</v>
      </c>
      <c r="T49" s="62">
        <f>'Raw Data_vinc'!L61*'Raw Data_vinc'!L$95</f>
        <v>13.276312498797637</v>
      </c>
      <c r="U49" s="62">
        <f>'Raw Data_vinc'!M61*'Raw Data_vinc'!M$95</f>
        <v>8.9761456752655526</v>
      </c>
      <c r="V49" s="63">
        <f t="shared" si="23"/>
        <v>4.0929709516583562E-2</v>
      </c>
      <c r="W49" s="62">
        <f t="shared" si="24"/>
        <v>210.33021592079396</v>
      </c>
      <c r="X49" s="62">
        <f t="shared" si="25"/>
        <v>4.3001668235320842</v>
      </c>
      <c r="Y49" s="63">
        <f t="shared" si="26"/>
        <v>2.0444836252873144E-2</v>
      </c>
      <c r="Z49" s="62"/>
      <c r="AA49" s="62">
        <f>'Raw Data_vinc'!O61*'Raw Data_vinc'!O$95</f>
        <v>4303.993143213339</v>
      </c>
      <c r="AB49" s="62">
        <f>'Raw Data_vinc'!P61*'Raw Data_vinc'!P$95</f>
        <v>185.64246794871795</v>
      </c>
      <c r="AC49" s="62">
        <f>'Raw Data_vinc'!Q61*'Raw Data_vinc'!Q$95</f>
        <v>177.71779235224176</v>
      </c>
      <c r="AD49" s="63">
        <f t="shared" si="16"/>
        <v>4.1291374414123387E-2</v>
      </c>
      <c r="AE49" s="62">
        <f t="shared" si="17"/>
        <v>4126.2753508610967</v>
      </c>
      <c r="AF49" s="62">
        <f t="shared" si="18"/>
        <v>7.9246755964761917</v>
      </c>
      <c r="AG49" s="63">
        <f t="shared" si="19"/>
        <v>1.9205396932181031E-3</v>
      </c>
    </row>
    <row r="50" spans="1:33" s="61" customFormat="1">
      <c r="A50" s="61" t="s">
        <v>68</v>
      </c>
      <c r="B50" s="61" t="s">
        <v>69</v>
      </c>
      <c r="C50" s="62">
        <f>'Raw Data_vinc'!C62*'Raw Data_vinc'!C$95</f>
        <v>4429.3547394383722</v>
      </c>
      <c r="D50" s="62">
        <f>'Raw Data_vinc'!D62*'Raw Data_vinc'!D$95</f>
        <v>211.78497800872859</v>
      </c>
      <c r="E50" s="62">
        <f>'Raw Data_vinc'!E62*'Raw Data_vinc'!E$95</f>
        <v>222.40616966580973</v>
      </c>
      <c r="F50" s="63">
        <f t="shared" si="8"/>
        <v>5.0211866682416617E-2</v>
      </c>
      <c r="G50" s="62">
        <f t="shared" si="9"/>
        <v>4206.9485697725622</v>
      </c>
      <c r="H50" s="62">
        <f t="shared" si="10"/>
        <v>-10.621191657081141</v>
      </c>
      <c r="I50" s="63">
        <f t="shared" si="11"/>
        <v>-2.5246782747466172E-3</v>
      </c>
      <c r="J50" s="62"/>
      <c r="K50" s="62">
        <f>'Raw Data_vinc'!G62*'Raw Data_vinc'!G$95</f>
        <v>1858.8927031368901</v>
      </c>
      <c r="L50" s="62">
        <f>'Raw Data_vinc'!H62*'Raw Data_vinc'!H$95</f>
        <v>130.34224443056422</v>
      </c>
      <c r="M50" s="62">
        <f>'Raw Data_vinc'!I62*'Raw Data_vinc'!I$95</f>
        <v>157.89688660382748</v>
      </c>
      <c r="N50" s="63">
        <f t="shared" si="12"/>
        <v>8.4941366619695563E-2</v>
      </c>
      <c r="O50" s="62">
        <f t="shared" si="13"/>
        <v>1700.9958165330627</v>
      </c>
      <c r="P50" s="62">
        <f t="shared" si="14"/>
        <v>-27.554642173263261</v>
      </c>
      <c r="Q50" s="63">
        <f t="shared" si="15"/>
        <v>-1.6199124010442663E-2</v>
      </c>
      <c r="R50" s="62"/>
      <c r="S50" s="62">
        <f>'Raw Data_vinc'!K62*'Raw Data_vinc'!K$95</f>
        <v>2037.3952610776778</v>
      </c>
      <c r="T50" s="62">
        <f>'Raw Data_vinc'!L62*'Raw Data_vinc'!L$95</f>
        <v>194.40314730382252</v>
      </c>
      <c r="U50" s="62">
        <f>'Raw Data_vinc'!M62*'Raw Data_vinc'!M$95</f>
        <v>167.55471927162367</v>
      </c>
      <c r="V50" s="63">
        <f t="shared" si="23"/>
        <v>8.2239672621499962E-2</v>
      </c>
      <c r="W50" s="62">
        <f t="shared" si="24"/>
        <v>1869.840541806054</v>
      </c>
      <c r="X50" s="62">
        <f t="shared" si="25"/>
        <v>26.848428032198854</v>
      </c>
      <c r="Y50" s="63">
        <f t="shared" si="26"/>
        <v>1.435867253486028E-2</v>
      </c>
      <c r="Z50" s="62"/>
      <c r="AA50" s="62">
        <f>'Raw Data_vinc'!O62*'Raw Data_vinc'!O$95</f>
        <v>7528.1471092410775</v>
      </c>
      <c r="AB50" s="62">
        <f>'Raw Data_vinc'!P62*'Raw Data_vinc'!P$95</f>
        <v>472.00584935897433</v>
      </c>
      <c r="AC50" s="62">
        <f>'Raw Data_vinc'!Q62*'Raw Data_vinc'!Q$95</f>
        <v>412.15402907222028</v>
      </c>
      <c r="AD50" s="63">
        <f t="shared" si="16"/>
        <v>5.4748402640310528E-2</v>
      </c>
      <c r="AE50" s="62">
        <f t="shared" si="17"/>
        <v>7115.993080168857</v>
      </c>
      <c r="AF50" s="62">
        <f t="shared" si="18"/>
        <v>59.851820286754048</v>
      </c>
      <c r="AG50" s="63">
        <f t="shared" si="19"/>
        <v>8.4108879270205546E-3</v>
      </c>
    </row>
    <row r="51" spans="1:33" s="58" customFormat="1">
      <c r="A51" s="58" t="s">
        <v>70</v>
      </c>
      <c r="B51" s="58" t="s">
        <v>71</v>
      </c>
      <c r="C51" s="59">
        <f>'Raw Data_vinc'!C63*'Raw Data_vinc'!C$95</f>
        <v>13.385106238544566</v>
      </c>
      <c r="D51" s="59">
        <f>'Raw Data_vinc'!D63*'Raw Data_vinc'!D$95</f>
        <v>0.8370947747380576</v>
      </c>
      <c r="E51" s="59">
        <f>'Raw Data_vinc'!E63*'Raw Data_vinc'!E$95</f>
        <v>2.5861182519280201</v>
      </c>
      <c r="F51" s="60">
        <f t="shared" si="8"/>
        <v>0.19320864592623679</v>
      </c>
      <c r="G51" s="59">
        <f t="shared" si="9"/>
        <v>10.798987986616545</v>
      </c>
      <c r="H51" s="59">
        <f t="shared" si="10"/>
        <v>-1.7490234771899624</v>
      </c>
      <c r="I51" s="60">
        <f t="shared" si="11"/>
        <v>-0.161961794879073</v>
      </c>
      <c r="J51" s="59"/>
      <c r="K51" s="59">
        <f>'Raw Data_vinc'!G63*'Raw Data_vinc'!G$95</f>
        <v>19.450297342239505</v>
      </c>
      <c r="L51" s="59">
        <f>'Raw Data_vinc'!H63*'Raw Data_vinc'!H$95</f>
        <v>2.0526337705600666</v>
      </c>
      <c r="M51" s="59">
        <f>'Raw Data_vinc'!I63*'Raw Data_vinc'!I$95</f>
        <v>3.0171379605826907</v>
      </c>
      <c r="N51" s="60">
        <f t="shared" si="12"/>
        <v>0.15512040291695087</v>
      </c>
      <c r="O51" s="59">
        <f t="shared" si="13"/>
        <v>16.433159381656814</v>
      </c>
      <c r="P51" s="59">
        <f t="shared" si="14"/>
        <v>-0.96450419002262411</v>
      </c>
      <c r="Q51" s="60">
        <f t="shared" si="15"/>
        <v>-5.8692559818973859E-2</v>
      </c>
      <c r="R51" s="59"/>
      <c r="S51" s="59">
        <f>'Raw Data_vinc'!K63*'Raw Data_vinc'!K$95</f>
        <v>3.9161850285010624</v>
      </c>
      <c r="T51" s="59">
        <f>'Raw Data_vinc'!L63*'Raw Data_vinc'!L$95</f>
        <v>0</v>
      </c>
      <c r="U51" s="59">
        <f>'Raw Data_vinc'!M63*'Raw Data_vinc'!M$95</f>
        <v>0.99734951947395034</v>
      </c>
      <c r="V51" s="60">
        <f t="shared" si="23"/>
        <v>0.25467374810318666</v>
      </c>
      <c r="W51" s="59">
        <f t="shared" si="24"/>
        <v>2.9188355090271121</v>
      </c>
      <c r="X51" s="59">
        <f t="shared" si="25"/>
        <v>-0.99734951947395034</v>
      </c>
      <c r="Y51" s="60">
        <f t="shared" si="26"/>
        <v>-0.34169432172160352</v>
      </c>
      <c r="Z51" s="59"/>
      <c r="AA51" s="59">
        <f>'Raw Data_vinc'!O63*'Raw Data_vinc'!O$95</f>
        <v>16.460963066853669</v>
      </c>
      <c r="AB51" s="59">
        <f>'Raw Data_vinc'!P63*'Raw Data_vinc'!P$95</f>
        <v>4.9372996794871788</v>
      </c>
      <c r="AC51" s="59">
        <f>'Raw Data_vinc'!Q63*'Raw Data_vinc'!Q$95</f>
        <v>2.8359222183868367</v>
      </c>
      <c r="AD51" s="60">
        <f t="shared" si="16"/>
        <v>0.17228167069382119</v>
      </c>
      <c r="AE51" s="59">
        <f t="shared" si="17"/>
        <v>13.625040848466831</v>
      </c>
      <c r="AF51" s="59">
        <f t="shared" si="18"/>
        <v>2.1013774611003422</v>
      </c>
      <c r="AG51" s="60">
        <f t="shared" si="19"/>
        <v>0.15422907604249872</v>
      </c>
    </row>
    <row r="52" spans="1:33" s="61" customFormat="1">
      <c r="A52" s="61" t="s">
        <v>72</v>
      </c>
      <c r="B52" s="61" t="s">
        <v>73</v>
      </c>
      <c r="C52" s="62">
        <f>'Raw Data_vinc'!C64*'Raw Data_vinc'!C$95</f>
        <v>987.15158509266166</v>
      </c>
      <c r="D52" s="62">
        <f>'Raw Data_vinc'!D64*'Raw Data_vinc'!D$95</f>
        <v>73.664340176949068</v>
      </c>
      <c r="E52" s="62">
        <f>'Raw Data_vinc'!E64*'Raw Data_vinc'!E$95</f>
        <v>55.170522707797765</v>
      </c>
      <c r="F52" s="63">
        <f t="shared" si="8"/>
        <v>5.5888602663408615E-2</v>
      </c>
      <c r="G52" s="62">
        <f t="shared" si="9"/>
        <v>931.98106238486389</v>
      </c>
      <c r="H52" s="62">
        <f t="shared" si="10"/>
        <v>18.493817469151303</v>
      </c>
      <c r="I52" s="63">
        <f t="shared" si="11"/>
        <v>1.9843554998668241E-2</v>
      </c>
      <c r="J52" s="62"/>
      <c r="K52" s="62">
        <f>'Raw Data_vinc'!G64*'Raw Data_vinc'!G$95</f>
        <v>625.18812885769842</v>
      </c>
      <c r="L52" s="62">
        <f>'Raw Data_vinc'!H64*'Raw Data_vinc'!H$95</f>
        <v>96.473787216323132</v>
      </c>
      <c r="M52" s="62">
        <f>'Raw Data_vinc'!I64*'Raw Data_vinc'!I$95</f>
        <v>73.417023707512143</v>
      </c>
      <c r="N52" s="63">
        <f t="shared" si="12"/>
        <v>0.11743189020823984</v>
      </c>
      <c r="O52" s="62">
        <f t="shared" si="13"/>
        <v>551.77110515018626</v>
      </c>
      <c r="P52" s="62">
        <f t="shared" si="14"/>
        <v>23.056763508810988</v>
      </c>
      <c r="Q52" s="63">
        <f t="shared" si="15"/>
        <v>4.1786826627202928E-2</v>
      </c>
      <c r="R52" s="62"/>
      <c r="S52" s="62">
        <f>'Raw Data_vinc'!K64*'Raw Data_vinc'!K$95</f>
        <v>486.58598979125702</v>
      </c>
      <c r="T52" s="62">
        <f>'Raw Data_vinc'!L64*'Raw Data_vinc'!L$95</f>
        <v>90.089263384698242</v>
      </c>
      <c r="U52" s="62">
        <f>'Raw Data_vinc'!M64*'Raw Data_vinc'!M$95</f>
        <v>63.830369246332822</v>
      </c>
      <c r="V52" s="63">
        <f t="shared" si="23"/>
        <v>0.13118003926441807</v>
      </c>
      <c r="W52" s="62">
        <f t="shared" si="24"/>
        <v>422.75562054492423</v>
      </c>
      <c r="X52" s="62">
        <f t="shared" si="25"/>
        <v>26.25889413836542</v>
      </c>
      <c r="Y52" s="63">
        <f t="shared" si="26"/>
        <v>6.2113648789620321E-2</v>
      </c>
      <c r="Z52" s="62"/>
      <c r="AA52" s="62">
        <f>'Raw Data_vinc'!O64*'Raw Data_vinc'!O$95</f>
        <v>1702.0635811126692</v>
      </c>
      <c r="AB52" s="62">
        <f>'Raw Data_vinc'!P64*'Raw Data_vinc'!P$95</f>
        <v>116.52027243589743</v>
      </c>
      <c r="AC52" s="62">
        <f>'Raw Data_vinc'!Q64*'Raw Data_vinc'!Q$95</f>
        <v>105.87442948644191</v>
      </c>
      <c r="AD52" s="63">
        <f t="shared" si="16"/>
        <v>6.2203569044835511E-2</v>
      </c>
      <c r="AE52" s="62">
        <f t="shared" si="17"/>
        <v>1596.1891516262274</v>
      </c>
      <c r="AF52" s="62">
        <f t="shared" si="18"/>
        <v>10.645842949455513</v>
      </c>
      <c r="AG52" s="63">
        <f t="shared" si="19"/>
        <v>6.6695372153164484E-3</v>
      </c>
    </row>
    <row r="53" spans="1:33">
      <c r="A53" t="s">
        <v>74</v>
      </c>
      <c r="B53" t="s">
        <v>75</v>
      </c>
      <c r="C53" s="17">
        <f>'Raw Data_vinc'!C65*'Raw Data_vinc'!C$95</f>
        <v>6859.8669472540896</v>
      </c>
      <c r="D53" s="17">
        <f>'Raw Data_vinc'!D65*'Raw Data_vinc'!D$95</f>
        <v>2577.4148114184795</v>
      </c>
      <c r="E53" s="17">
        <f>'Raw Data_vinc'!E65*'Raw Data_vinc'!E$95</f>
        <v>2276.6461011139672</v>
      </c>
      <c r="F53" s="27">
        <f t="shared" si="8"/>
        <v>0.33187904643329524</v>
      </c>
      <c r="G53" s="17">
        <f t="shared" si="9"/>
        <v>4583.2208461401224</v>
      </c>
      <c r="H53" s="17">
        <f t="shared" si="10"/>
        <v>300.7687103045123</v>
      </c>
      <c r="I53" s="27">
        <f t="shared" si="11"/>
        <v>6.5623874650904593E-2</v>
      </c>
      <c r="J53" s="17"/>
      <c r="K53" s="17">
        <f>'Raw Data_vinc'!G65*'Raw Data_vinc'!G$95</f>
        <v>3131.4978721005605</v>
      </c>
      <c r="L53" s="17">
        <f>'Raw Data_vinc'!H65*'Raw Data_vinc'!H$95</f>
        <v>1062.2379762648345</v>
      </c>
      <c r="M53" s="17">
        <f>'Raw Data_vinc'!I65*'Raw Data_vinc'!I$95</f>
        <v>1100.2496429591545</v>
      </c>
      <c r="N53" s="27">
        <f t="shared" si="12"/>
        <v>0.35134931840816613</v>
      </c>
      <c r="O53" s="17">
        <f t="shared" si="13"/>
        <v>2031.248229141406</v>
      </c>
      <c r="P53" s="17">
        <f t="shared" si="14"/>
        <v>-38.011666694319956</v>
      </c>
      <c r="Q53" s="27">
        <f t="shared" si="15"/>
        <v>-1.8713452225574228E-2</v>
      </c>
      <c r="R53" s="17"/>
      <c r="S53" s="17">
        <f>'Raw Data_vinc'!K65*'Raw Data_vinc'!K$95</f>
        <v>3182.8793819142384</v>
      </c>
      <c r="T53" s="17">
        <f>'Raw Data_vinc'!L65*'Raw Data_vinc'!L$95</f>
        <v>916.06556241703686</v>
      </c>
      <c r="U53" s="17">
        <f>'Raw Data_vinc'!M65*'Raw Data_vinc'!M$95</f>
        <v>924.54300455235193</v>
      </c>
      <c r="V53" s="27">
        <f t="shared" si="23"/>
        <v>0.29047377974980498</v>
      </c>
      <c r="W53" s="17">
        <f t="shared" si="24"/>
        <v>2258.3363773618867</v>
      </c>
      <c r="X53" s="17">
        <f t="shared" si="25"/>
        <v>-8.4774421353150728</v>
      </c>
      <c r="Y53" s="27">
        <f t="shared" si="26"/>
        <v>-3.7538438561655453E-3</v>
      </c>
      <c r="Z53" s="17"/>
      <c r="AA53" s="17">
        <f>'Raw Data_vinc'!O65*'Raw Data_vinc'!O$95</f>
        <v>12955.875331151627</v>
      </c>
      <c r="AB53" s="17">
        <f>'Raw Data_vinc'!P65*'Raw Data_vinc'!P$95</f>
        <v>2037.1298477564101</v>
      </c>
      <c r="AC53" s="17">
        <f>'Raw Data_vinc'!Q65*'Raw Data_vinc'!Q$95</f>
        <v>1703.4439458443599</v>
      </c>
      <c r="AD53" s="27">
        <f t="shared" si="16"/>
        <v>0.13148042122237244</v>
      </c>
      <c r="AE53" s="17">
        <f t="shared" si="17"/>
        <v>11252.431385307267</v>
      </c>
      <c r="AF53" s="17">
        <f t="shared" si="18"/>
        <v>333.68590191205021</v>
      </c>
      <c r="AG53" s="27">
        <f t="shared" si="19"/>
        <v>2.9654560022268319E-2</v>
      </c>
    </row>
    <row r="54" spans="1:33">
      <c r="A54" t="s">
        <v>76</v>
      </c>
      <c r="B54" t="s">
        <v>77</v>
      </c>
      <c r="C54" s="17">
        <f>'Raw Data_vinc'!C66*'Raw Data_vinc'!C$95</f>
        <v>3290.5052836422055</v>
      </c>
      <c r="D54" s="17">
        <f>'Raw Data_vinc'!D66*'Raw Data_vinc'!D$95</f>
        <v>915.78168356343497</v>
      </c>
      <c r="E54" s="17">
        <f>'Raw Data_vinc'!E66*'Raw Data_vinc'!E$95</f>
        <v>828.41988003427582</v>
      </c>
      <c r="F54" s="27">
        <f t="shared" si="8"/>
        <v>0.25176068981032351</v>
      </c>
      <c r="G54" s="17">
        <f t="shared" si="9"/>
        <v>2462.0854036079299</v>
      </c>
      <c r="H54" s="17">
        <f t="shared" si="10"/>
        <v>87.361803529159147</v>
      </c>
      <c r="I54" s="27">
        <f t="shared" si="11"/>
        <v>3.5482848564529691E-2</v>
      </c>
      <c r="J54" s="17"/>
      <c r="K54" s="17">
        <f>'Raw Data_vinc'!G66*'Raw Data_vinc'!G$95</f>
        <v>5965.6840562554598</v>
      </c>
      <c r="L54" s="17">
        <f>'Raw Data_vinc'!H66*'Raw Data_vinc'!H$95</f>
        <v>4978.6632104934415</v>
      </c>
      <c r="M54" s="17">
        <f>'Raw Data_vinc'!I66*'Raw Data_vinc'!I$95</f>
        <v>5109.0202799200233</v>
      </c>
      <c r="N54" s="27">
        <f t="shared" si="12"/>
        <v>0.85640141712882678</v>
      </c>
      <c r="O54" s="17">
        <f t="shared" si="13"/>
        <v>856.66377633543652</v>
      </c>
      <c r="P54" s="17">
        <f t="shared" si="14"/>
        <v>-130.3570694265818</v>
      </c>
      <c r="Q54" s="27">
        <f t="shared" si="15"/>
        <v>-0.15216829872766674</v>
      </c>
      <c r="R54" s="17"/>
      <c r="S54" s="17">
        <f>'Raw Data_vinc'!K66*'Raw Data_vinc'!K$95</f>
        <v>5524.7580289578736</v>
      </c>
      <c r="T54" s="17">
        <f>'Raw Data_vinc'!L66*'Raw Data_vinc'!L$95</f>
        <v>3836.8543121525167</v>
      </c>
      <c r="U54" s="17">
        <f>'Raw Data_vinc'!M66*'Raw Data_vinc'!M$95</f>
        <v>3409.9380070814364</v>
      </c>
      <c r="V54" s="27">
        <f t="shared" si="23"/>
        <v>0.61721038083628932</v>
      </c>
      <c r="W54" s="17">
        <f t="shared" si="24"/>
        <v>2114.8200218764373</v>
      </c>
      <c r="X54" s="17">
        <f t="shared" si="25"/>
        <v>426.91630507108039</v>
      </c>
      <c r="Y54" s="27">
        <f t="shared" si="26"/>
        <v>0.20186885912508343</v>
      </c>
      <c r="Z54" s="17"/>
      <c r="AA54" s="17">
        <f>'Raw Data_vinc'!O66*'Raw Data_vinc'!O$95</f>
        <v>3086.9792738039578</v>
      </c>
      <c r="AB54" s="17">
        <f>'Raw Data_vinc'!P66*'Raw Data_vinc'!P$95</f>
        <v>321.91193910256408</v>
      </c>
      <c r="AC54" s="17">
        <f>'Raw Data_vinc'!Q66*'Raw Data_vinc'!Q$95</f>
        <v>303.44367736739156</v>
      </c>
      <c r="AD54" s="27">
        <f t="shared" si="16"/>
        <v>9.8297931554775356E-2</v>
      </c>
      <c r="AE54" s="17">
        <f t="shared" si="17"/>
        <v>2783.5355964365663</v>
      </c>
      <c r="AF54" s="17">
        <f t="shared" si="18"/>
        <v>18.468261735172518</v>
      </c>
      <c r="AG54" s="27">
        <f t="shared" si="19"/>
        <v>6.6348214690752525E-3</v>
      </c>
    </row>
    <row r="55" spans="1:33" s="61" customFormat="1">
      <c r="A55" s="61" t="s">
        <v>78</v>
      </c>
      <c r="B55" s="61" t="s">
        <v>79</v>
      </c>
      <c r="C55" s="62">
        <f>'Raw Data_vinc'!C67*'Raw Data_vinc'!C$95</f>
        <v>5132.0728169619615</v>
      </c>
      <c r="D55" s="62">
        <f>'Raw Data_vinc'!D67*'Raw Data_vinc'!D$95</f>
        <v>5554.9609251617503</v>
      </c>
      <c r="E55" s="62">
        <f>'Raw Data_vinc'!E67*'Raw Data_vinc'!E$95</f>
        <v>412.05484147386454</v>
      </c>
      <c r="F55" s="63">
        <f t="shared" si="8"/>
        <v>8.0290139319922793E-2</v>
      </c>
      <c r="G55" s="62">
        <f t="shared" si="9"/>
        <v>4720.0179754880974</v>
      </c>
      <c r="H55" s="62">
        <f t="shared" si="10"/>
        <v>5142.9060836878862</v>
      </c>
      <c r="I55" s="63">
        <f t="shared" si="11"/>
        <v>1.0895945969688936</v>
      </c>
      <c r="J55" s="62"/>
      <c r="K55" s="62">
        <f>'Raw Data_vinc'!G67*'Raw Data_vinc'!G$95</f>
        <v>975.29348101800952</v>
      </c>
      <c r="L55" s="62">
        <f>'Raw Data_vinc'!H67*'Raw Data_vinc'!H$95</f>
        <v>178.5791380387258</v>
      </c>
      <c r="M55" s="62">
        <f>'Raw Data_vinc'!I67*'Raw Data_vinc'!I$95</f>
        <v>98.559840045701236</v>
      </c>
      <c r="N55" s="63">
        <f t="shared" si="12"/>
        <v>0.10105659677210664</v>
      </c>
      <c r="O55" s="62">
        <f t="shared" si="13"/>
        <v>876.73364097230831</v>
      </c>
      <c r="P55" s="62">
        <f t="shared" si="14"/>
        <v>80.019297993024566</v>
      </c>
      <c r="Q55" s="63">
        <f t="shared" si="15"/>
        <v>9.126979307453309E-2</v>
      </c>
      <c r="R55" s="62"/>
      <c r="S55" s="62">
        <f>'Raw Data_vinc'!K67*'Raw Data_vinc'!K$95</f>
        <v>2114.7399153905735</v>
      </c>
      <c r="T55" s="62">
        <f>'Raw Data_vinc'!L67*'Raw Data_vinc'!L$95</f>
        <v>808.90675439102745</v>
      </c>
      <c r="U55" s="62">
        <f>'Raw Data_vinc'!M67*'Raw Data_vinc'!M$95</f>
        <v>463.76752655538689</v>
      </c>
      <c r="V55" s="63">
        <f t="shared" si="23"/>
        <v>0.21930239419996628</v>
      </c>
      <c r="W55" s="62">
        <f t="shared" si="24"/>
        <v>1650.9723888351866</v>
      </c>
      <c r="X55" s="62">
        <f t="shared" si="25"/>
        <v>345.13922783564055</v>
      </c>
      <c r="Y55" s="63">
        <f t="shared" si="26"/>
        <v>0.20905208964708805</v>
      </c>
      <c r="Z55" s="62"/>
      <c r="AA55" s="62">
        <f>'Raw Data_vinc'!O67*'Raw Data_vinc'!O$95</f>
        <v>9787.6886395511901</v>
      </c>
      <c r="AB55" s="62">
        <f>'Raw Data_vinc'!P67*'Raw Data_vinc'!P$95</f>
        <v>12186.243068910257</v>
      </c>
      <c r="AC55" s="62">
        <f>'Raw Data_vinc'!Q67*'Raw Data_vinc'!Q$95</f>
        <v>466.98185862769913</v>
      </c>
      <c r="AD55" s="63">
        <f t="shared" si="16"/>
        <v>4.7711147731106449E-2</v>
      </c>
      <c r="AE55" s="62">
        <f t="shared" si="17"/>
        <v>9320.7067809234904</v>
      </c>
      <c r="AF55" s="62">
        <f t="shared" si="18"/>
        <v>11719.261210282557</v>
      </c>
      <c r="AG55" s="63">
        <f t="shared" si="19"/>
        <v>1.2573361104190233</v>
      </c>
    </row>
    <row r="56" spans="1:33" s="29" customFormat="1">
      <c r="A56" s="29" t="s">
        <v>80</v>
      </c>
      <c r="B56" s="29" t="s">
        <v>81</v>
      </c>
      <c r="C56" s="30">
        <f>'Raw Data_vinc'!C68*'Raw Data_vinc'!C$95</f>
        <v>342.43563460276511</v>
      </c>
      <c r="D56" s="30">
        <f>'Raw Data_vinc'!D68*'Raw Data_vinc'!D$95</f>
        <v>346.55723674155587</v>
      </c>
      <c r="E56" s="30">
        <f>'Raw Data_vinc'!E68*'Raw Data_vinc'!E$95</f>
        <v>333.60925449871462</v>
      </c>
      <c r="F56" s="31">
        <f t="shared" si="8"/>
        <v>0.97422470323718113</v>
      </c>
      <c r="G56" s="30">
        <f t="shared" si="9"/>
        <v>8.8263801040504859</v>
      </c>
      <c r="H56" s="30">
        <f t="shared" si="10"/>
        <v>12.947982242841249</v>
      </c>
      <c r="I56" s="31">
        <f t="shared" si="11"/>
        <v>1.4669640430394939</v>
      </c>
      <c r="J56" s="30"/>
      <c r="K56" s="30">
        <f>'Raw Data_vinc'!G68*'Raw Data_vinc'!G$95</f>
        <v>1765.8091372847437</v>
      </c>
      <c r="L56" s="30">
        <f>'Raw Data_vinc'!H68*'Raw Data_vinc'!H$95</f>
        <v>1897.6599208827815</v>
      </c>
      <c r="M56" s="30">
        <f>'Raw Data_vinc'!I68*'Raw Data_vinc'!I$95</f>
        <v>1874.6483861753784</v>
      </c>
      <c r="N56" s="31">
        <f t="shared" si="12"/>
        <v>1.0616370402624573</v>
      </c>
      <c r="O56" s="30">
        <f t="shared" si="13"/>
        <v>-108.83924889063474</v>
      </c>
      <c r="P56" s="30">
        <f t="shared" si="14"/>
        <v>23.011534707403143</v>
      </c>
      <c r="Q56" s="31">
        <f t="shared" si="15"/>
        <v>-0.21142680551320134</v>
      </c>
      <c r="R56" s="30"/>
      <c r="S56" s="30">
        <f>'Raw Data_vinc'!K68*'Raw Data_vinc'!K$95</f>
        <v>3568.6236072215929</v>
      </c>
      <c r="T56" s="30">
        <f>'Raw Data_vinc'!L68*'Raw Data_vinc'!L$95</f>
        <v>1761.0080221619437</v>
      </c>
      <c r="U56" s="30">
        <f>'Raw Data_vinc'!M68*'Raw Data_vinc'!M$95</f>
        <v>652.26658573596353</v>
      </c>
      <c r="V56" s="31">
        <f t="shared" si="23"/>
        <v>0.18277819616952984</v>
      </c>
      <c r="W56" s="30">
        <f t="shared" si="24"/>
        <v>2916.3570214856295</v>
      </c>
      <c r="X56" s="30">
        <f t="shared" si="25"/>
        <v>1108.7414364259803</v>
      </c>
      <c r="Y56" s="31">
        <f t="shared" si="26"/>
        <v>0.38018028254344977</v>
      </c>
      <c r="Z56" s="30"/>
      <c r="AA56" s="30">
        <f>'Raw Data_vinc'!O68*'Raw Data_vinc'!O$95</f>
        <v>12998.673835125446</v>
      </c>
      <c r="AB56" s="30">
        <f>'Raw Data_vinc'!P68*'Raw Data_vinc'!P$95</f>
        <v>15147.635416666666</v>
      </c>
      <c r="AC56" s="30">
        <f>'Raw Data_vinc'!Q68*'Raw Data_vinc'!Q$95</f>
        <v>7401.7569899896444</v>
      </c>
      <c r="AD56" s="33">
        <f t="shared" si="16"/>
        <v>0.56942401077780502</v>
      </c>
      <c r="AE56" s="34">
        <f t="shared" si="17"/>
        <v>5596.9168451358019</v>
      </c>
      <c r="AF56" s="34">
        <f t="shared" si="18"/>
        <v>7745.8784266770217</v>
      </c>
      <c r="AG56" s="33">
        <f t="shared" si="19"/>
        <v>1.3839545308608348</v>
      </c>
    </row>
    <row r="57" spans="1:33" s="61" customFormat="1">
      <c r="A57" s="61" t="s">
        <v>82</v>
      </c>
      <c r="B57" s="61" t="s">
        <v>83</v>
      </c>
      <c r="C57" s="62">
        <f>'Raw Data_vinc'!C69*'Raw Data_vinc'!C$95</f>
        <v>2606.7494399565539</v>
      </c>
      <c r="D57" s="62">
        <f>'Raw Data_vinc'!D69*'Raw Data_vinc'!D$95</f>
        <v>211.78497800872859</v>
      </c>
      <c r="E57" s="62">
        <f>'Raw Data_vinc'!E69*'Raw Data_vinc'!E$95</f>
        <v>229.30248500428445</v>
      </c>
      <c r="F57" s="63">
        <f t="shared" si="8"/>
        <v>8.7964911966416759E-2</v>
      </c>
      <c r="G57" s="62">
        <f t="shared" si="9"/>
        <v>2377.4469549522696</v>
      </c>
      <c r="H57" s="62">
        <f t="shared" si="10"/>
        <v>-17.517506995555863</v>
      </c>
      <c r="I57" s="63">
        <f t="shared" si="11"/>
        <v>-7.3682009851225262E-3</v>
      </c>
      <c r="J57" s="62"/>
      <c r="K57" s="62">
        <f>'Raw Data_vinc'!G69*'Raw Data_vinc'!G$95</f>
        <v>1155.9033849102336</v>
      </c>
      <c r="L57" s="62">
        <f>'Raw Data_vinc'!H69*'Raw Data_vinc'!H$95</f>
        <v>114.94749115136372</v>
      </c>
      <c r="M57" s="62">
        <f>'Raw Data_vinc'!I69*'Raw Data_vinc'!I$95</f>
        <v>129.73693230505569</v>
      </c>
      <c r="N57" s="63">
        <f t="shared" si="12"/>
        <v>0.11223856076442837</v>
      </c>
      <c r="O57" s="62">
        <f t="shared" si="13"/>
        <v>1026.1664526051779</v>
      </c>
      <c r="P57" s="62">
        <f t="shared" si="14"/>
        <v>-14.789441153691968</v>
      </c>
      <c r="Q57" s="63">
        <f t="shared" si="15"/>
        <v>-1.4412321817912976E-2</v>
      </c>
      <c r="R57" s="62"/>
      <c r="S57" s="62">
        <f>'Raw Data_vinc'!K69*'Raw Data_vinc'!K$95</f>
        <v>1120.0289181513037</v>
      </c>
      <c r="T57" s="62">
        <f>'Raw Data_vinc'!L69*'Raw Data_vinc'!L$95</f>
        <v>137.50466516611837</v>
      </c>
      <c r="U57" s="62">
        <f>'Raw Data_vinc'!M69*'Raw Data_vinc'!M$95</f>
        <v>119.68194233687404</v>
      </c>
      <c r="V57" s="63">
        <f t="shared" si="23"/>
        <v>0.10685611808525315</v>
      </c>
      <c r="W57" s="62">
        <f t="shared" si="24"/>
        <v>1000.3469758144297</v>
      </c>
      <c r="X57" s="62">
        <f t="shared" si="25"/>
        <v>17.822722829244327</v>
      </c>
      <c r="Y57" s="63">
        <f t="shared" si="26"/>
        <v>1.7816540920448133E-2</v>
      </c>
      <c r="Z57" s="62"/>
      <c r="AA57" s="62">
        <f>'Raw Data_vinc'!O69*'Raw Data_vinc'!O$95</f>
        <v>4408.2459093034122</v>
      </c>
      <c r="AB57" s="62">
        <f>'Raw Data_vinc'!P69*'Raw Data_vinc'!P$95</f>
        <v>176.755328525641</v>
      </c>
      <c r="AC57" s="62">
        <f>'Raw Data_vinc'!Q69*'Raw Data_vinc'!Q$95</f>
        <v>203.24109231772331</v>
      </c>
      <c r="AD57" s="63">
        <f t="shared" si="16"/>
        <v>4.6104753795334283E-2</v>
      </c>
      <c r="AE57" s="62">
        <f t="shared" si="17"/>
        <v>4205.0048169856891</v>
      </c>
      <c r="AF57" s="62">
        <f t="shared" si="18"/>
        <v>-26.485763792082309</v>
      </c>
      <c r="AG57" s="63">
        <f t="shared" si="19"/>
        <v>-6.29862864486998E-3</v>
      </c>
    </row>
    <row r="58" spans="1:33" s="61" customFormat="1">
      <c r="A58" s="61" t="s">
        <v>84</v>
      </c>
      <c r="B58" s="61" t="s">
        <v>85</v>
      </c>
      <c r="C58" s="62">
        <f>'Raw Data_vinc'!C70*'Raw Data_vinc'!C$95</f>
        <v>1201.3132849093747</v>
      </c>
      <c r="D58" s="62">
        <f>'Raw Data_vinc'!D70*'Raw Data_vinc'!D$95</f>
        <v>83.709477473805762</v>
      </c>
      <c r="E58" s="62">
        <f>'Raw Data_vinc'!E70*'Raw Data_vinc'!E$95</f>
        <v>65.514995715509841</v>
      </c>
      <c r="F58" s="63">
        <f t="shared" si="8"/>
        <v>5.4536145182521804E-2</v>
      </c>
      <c r="G58" s="62">
        <f t="shared" si="9"/>
        <v>1135.7982891938648</v>
      </c>
      <c r="H58" s="62">
        <f t="shared" si="10"/>
        <v>18.194481758295922</v>
      </c>
      <c r="I58" s="63">
        <f t="shared" si="11"/>
        <v>1.6019113544544512E-2</v>
      </c>
      <c r="J58" s="62"/>
      <c r="K58" s="62">
        <f>'Raw Data_vinc'!G70*'Raw Data_vinc'!G$95</f>
        <v>652.9742679180406</v>
      </c>
      <c r="L58" s="62">
        <f>'Raw Data_vinc'!H70*'Raw Data_vinc'!H$95</f>
        <v>64.657963772642091</v>
      </c>
      <c r="M58" s="62">
        <f>'Raw Data_vinc'!I70*'Raw Data_vinc'!I$95</f>
        <v>69.394173093401889</v>
      </c>
      <c r="N58" s="63">
        <f t="shared" si="12"/>
        <v>0.10627397816863442</v>
      </c>
      <c r="O58" s="62">
        <f t="shared" si="13"/>
        <v>583.58009482463876</v>
      </c>
      <c r="P58" s="62">
        <f t="shared" si="14"/>
        <v>-4.7362093207597979</v>
      </c>
      <c r="Q58" s="63">
        <f t="shared" si="15"/>
        <v>-8.1157828424271248E-3</v>
      </c>
      <c r="R58" s="62"/>
      <c r="S58" s="62">
        <f>'Raw Data_vinc'!K70*'Raw Data_vinc'!K$95</f>
        <v>679.4581024449343</v>
      </c>
      <c r="T58" s="62">
        <f>'Raw Data_vinc'!L70*'Raw Data_vinc'!L$95</f>
        <v>66.381562493988184</v>
      </c>
      <c r="U58" s="62">
        <f>'Raw Data_vinc'!M70*'Raw Data_vinc'!M$95</f>
        <v>76.795912999494178</v>
      </c>
      <c r="V58" s="63">
        <f t="shared" si="23"/>
        <v>0.11302523691034796</v>
      </c>
      <c r="W58" s="62">
        <f t="shared" si="24"/>
        <v>602.66218944544016</v>
      </c>
      <c r="X58" s="62">
        <f t="shared" si="25"/>
        <v>-10.414350505505993</v>
      </c>
      <c r="Y58" s="63">
        <f t="shared" si="26"/>
        <v>-1.7280577225342621E-2</v>
      </c>
      <c r="Z58" s="62"/>
      <c r="AA58" s="62">
        <f>'Raw Data_vinc'!O70*'Raw Data_vinc'!O$95</f>
        <v>2419.7615708274893</v>
      </c>
      <c r="AB58" s="62">
        <f>'Raw Data_vinc'!P70*'Raw Data_vinc'!P$95</f>
        <v>205.39166666666665</v>
      </c>
      <c r="AC58" s="62">
        <f>'Raw Data_vinc'!Q70*'Raw Data_vinc'!Q$95</f>
        <v>154.08510719901813</v>
      </c>
      <c r="AD58" s="63">
        <f t="shared" si="16"/>
        <v>6.3677805721298983E-2</v>
      </c>
      <c r="AE58" s="62">
        <f t="shared" si="17"/>
        <v>2265.6764636284711</v>
      </c>
      <c r="AF58" s="62">
        <f t="shared" si="18"/>
        <v>51.306559467648526</v>
      </c>
      <c r="AG58" s="63">
        <f t="shared" si="19"/>
        <v>2.2645139450087809E-2</v>
      </c>
    </row>
    <row r="59" spans="1:33" s="61" customFormat="1">
      <c r="A59" s="61" t="s">
        <v>86</v>
      </c>
      <c r="B59" s="61" t="s">
        <v>87</v>
      </c>
      <c r="C59" s="62">
        <f>'Raw Data_vinc'!C71*'Raw Data_vinc'!C$95</f>
        <v>9474.4243658497944</v>
      </c>
      <c r="D59" s="62">
        <f>'Raw Data_vinc'!D71*'Raw Data_vinc'!D$95</f>
        <v>521.51004466180984</v>
      </c>
      <c r="E59" s="62">
        <f>'Raw Data_vinc'!E71*'Raw Data_vinc'!E$95</f>
        <v>462.91516709511563</v>
      </c>
      <c r="F59" s="63">
        <f t="shared" si="8"/>
        <v>4.8859450370797822E-2</v>
      </c>
      <c r="G59" s="62">
        <f t="shared" si="9"/>
        <v>9011.5091987546784</v>
      </c>
      <c r="H59" s="62">
        <f t="shared" si="10"/>
        <v>58.594877566694208</v>
      </c>
      <c r="I59" s="63">
        <f t="shared" si="11"/>
        <v>6.5022269049885197E-3</v>
      </c>
      <c r="J59" s="62"/>
      <c r="K59" s="62">
        <f>'Raw Data_vinc'!G71*'Raw Data_vinc'!G$95</f>
        <v>4701.4147290098917</v>
      </c>
      <c r="L59" s="62">
        <f>'Raw Data_vinc'!H71*'Raw Data_vinc'!H$95</f>
        <v>606.55327920049967</v>
      </c>
      <c r="M59" s="62">
        <f>'Raw Data_vinc'!I71*'Raw Data_vinc'!I$95</f>
        <v>559.17623536132533</v>
      </c>
      <c r="N59" s="63">
        <f t="shared" si="12"/>
        <v>0.1189378660663461</v>
      </c>
      <c r="O59" s="62">
        <f t="shared" si="13"/>
        <v>4142.2384936485669</v>
      </c>
      <c r="P59" s="62">
        <f t="shared" si="14"/>
        <v>47.377043839174348</v>
      </c>
      <c r="Q59" s="63">
        <f t="shared" si="15"/>
        <v>1.143754612676676E-2</v>
      </c>
      <c r="R59" s="62"/>
      <c r="S59" s="62">
        <f>'Raw Data_vinc'!K71*'Raw Data_vinc'!K$95</f>
        <v>4308.7825776082936</v>
      </c>
      <c r="T59" s="62">
        <f>'Raw Data_vinc'!L71*'Raw Data_vinc'!L$95</f>
        <v>423.89369192589595</v>
      </c>
      <c r="U59" s="62">
        <f>'Raw Data_vinc'!M71*'Raw Data_vinc'!M$95</f>
        <v>431.8523419322205</v>
      </c>
      <c r="V59" s="63">
        <f t="shared" si="23"/>
        <v>0.10022606946483055</v>
      </c>
      <c r="W59" s="62">
        <f t="shared" si="24"/>
        <v>3876.9302356760732</v>
      </c>
      <c r="X59" s="62">
        <f t="shared" si="25"/>
        <v>-7.9586500063245467</v>
      </c>
      <c r="Y59" s="63">
        <f t="shared" si="26"/>
        <v>-2.0528225999755932E-3</v>
      </c>
      <c r="Z59" s="62"/>
      <c r="AA59" s="62">
        <f>'Raw Data_vinc'!O71*'Raw Data_vinc'!O$95</f>
        <v>19780.590618669157</v>
      </c>
      <c r="AB59" s="62">
        <f>'Raw Data_vinc'!P71*'Raw Data_vinc'!P$95</f>
        <v>742.5698717948718</v>
      </c>
      <c r="AC59" s="62">
        <f>'Raw Data_vinc'!Q71*'Raw Data_vinc'!Q$95</f>
        <v>685.34786944348559</v>
      </c>
      <c r="AD59" s="63">
        <f t="shared" si="16"/>
        <v>3.4647492719284433E-2</v>
      </c>
      <c r="AE59" s="62">
        <f t="shared" si="17"/>
        <v>19095.242749225672</v>
      </c>
      <c r="AF59" s="62">
        <f t="shared" si="18"/>
        <v>57.222002351386209</v>
      </c>
      <c r="AG59" s="63">
        <f t="shared" si="19"/>
        <v>2.9966627344240812E-3</v>
      </c>
    </row>
    <row r="60" spans="1:33">
      <c r="A60" t="s">
        <v>88</v>
      </c>
      <c r="B60" t="s">
        <v>89</v>
      </c>
      <c r="C60" s="17">
        <f>'Raw Data_vinc'!C72*'Raw Data_vinc'!C$95</f>
        <v>1785.7962573258208</v>
      </c>
      <c r="D60" s="17">
        <f>'Raw Data_vinc'!D72*'Raw Data_vinc'!D$95</f>
        <v>90.40623567171022</v>
      </c>
      <c r="E60" s="17">
        <f>'Raw Data_vinc'!E72*'Raw Data_vinc'!E$95</f>
        <v>88.790059982862033</v>
      </c>
      <c r="F60" s="27">
        <f t="shared" si="8"/>
        <v>4.97201512314863E-2</v>
      </c>
      <c r="G60" s="17">
        <f t="shared" si="9"/>
        <v>1697.0061973429588</v>
      </c>
      <c r="H60" s="17">
        <f t="shared" si="10"/>
        <v>1.6161756888481875</v>
      </c>
      <c r="I60" s="27">
        <f t="shared" si="11"/>
        <v>9.5236876057298468E-4</v>
      </c>
      <c r="J60" s="17"/>
      <c r="K60" s="17">
        <f>'Raw Data_vinc'!G72*'Raw Data_vinc'!G$95</f>
        <v>355.66257997237955</v>
      </c>
      <c r="L60" s="17">
        <f>'Raw Data_vinc'!H72*'Raw Data_vinc'!H$95</f>
        <v>198.07915885904643</v>
      </c>
      <c r="M60" s="17">
        <f>'Raw Data_vinc'!I72*'Raw Data_vinc'!I$95</f>
        <v>231.31391031133961</v>
      </c>
      <c r="N60" s="27">
        <f t="shared" si="12"/>
        <v>0.65037460597992414</v>
      </c>
      <c r="O60" s="17">
        <f t="shared" si="13"/>
        <v>124.34866966103993</v>
      </c>
      <c r="P60" s="17">
        <f t="shared" si="14"/>
        <v>-33.234751452293182</v>
      </c>
      <c r="Q60" s="27">
        <f t="shared" si="15"/>
        <v>-0.26727066355343621</v>
      </c>
      <c r="R60" s="17"/>
      <c r="S60" s="17">
        <f>'Raw Data_vinc'!K72*'Raw Data_vinc'!K$95</f>
        <v>132.17124471191084</v>
      </c>
      <c r="T60" s="17">
        <f>'Raw Data_vinc'!L72*'Raw Data_vinc'!L$95</f>
        <v>14.224620534426039</v>
      </c>
      <c r="U60" s="17">
        <f>'Raw Data_vinc'!M72*'Raw Data_vinc'!M$95</f>
        <v>8.9761456752655526</v>
      </c>
      <c r="V60" s="27">
        <f t="shared" si="23"/>
        <v>6.7912999494183099E-2</v>
      </c>
      <c r="W60" s="17">
        <f t="shared" si="24"/>
        <v>123.19509903664529</v>
      </c>
      <c r="X60" s="17">
        <f t="shared" si="25"/>
        <v>5.2484748591604866</v>
      </c>
      <c r="Y60" s="27">
        <f t="shared" si="26"/>
        <v>4.2602951742417038E-2</v>
      </c>
      <c r="Z60" s="17"/>
      <c r="AA60" s="17">
        <f>'Raw Data_vinc'!O72*'Raw Data_vinc'!O$95</f>
        <v>5039.2494935328032</v>
      </c>
      <c r="AB60" s="17">
        <f>'Raw Data_vinc'!P72*'Raw Data_vinc'!P$95</f>
        <v>329.8116185897436</v>
      </c>
      <c r="AC60" s="17">
        <f>'Raw Data_vinc'!Q72*'Raw Data_vinc'!Q$95</f>
        <v>301.55306255513364</v>
      </c>
      <c r="AD60" s="27">
        <f t="shared" si="16"/>
        <v>5.9840867760593379E-2</v>
      </c>
      <c r="AE60" s="17">
        <f t="shared" si="17"/>
        <v>4737.6964309776695</v>
      </c>
      <c r="AF60" s="17">
        <f t="shared" si="18"/>
        <v>28.258556034609967</v>
      </c>
      <c r="AG60" s="27">
        <f t="shared" si="19"/>
        <v>5.9646193981192971E-3</v>
      </c>
    </row>
    <row r="61" spans="1:33">
      <c r="A61" t="s">
        <v>90</v>
      </c>
      <c r="B61" t="s">
        <v>91</v>
      </c>
      <c r="C61" s="17">
        <f>'Raw Data_vinc'!C73*'Raw Data_vinc'!C$95</f>
        <v>2332.3547620663903</v>
      </c>
      <c r="D61" s="17">
        <f>'Raw Data_vinc'!D73*'Raw Data_vinc'!D$95</f>
        <v>362.46203746157892</v>
      </c>
      <c r="E61" s="17">
        <f>'Raw Data_vinc'!E73*'Raw Data_vinc'!E$95</f>
        <v>305.16195372750639</v>
      </c>
      <c r="F61" s="27">
        <f t="shared" si="8"/>
        <v>0.13083856653828377</v>
      </c>
      <c r="G61" s="17">
        <f t="shared" si="9"/>
        <v>2027.1928083388839</v>
      </c>
      <c r="H61" s="17">
        <f t="shared" si="10"/>
        <v>57.30008373407253</v>
      </c>
      <c r="I61" s="27">
        <f t="shared" si="11"/>
        <v>2.8265729583475185E-2</v>
      </c>
      <c r="J61" s="17"/>
      <c r="K61" s="17">
        <f>'Raw Data_vinc'!G73*'Raw Data_vinc'!G$95</f>
        <v>1849.1675544657703</v>
      </c>
      <c r="L61" s="17">
        <f>'Raw Data_vinc'!H73*'Raw Data_vinc'!H$95</f>
        <v>526.50056214865708</v>
      </c>
      <c r="M61" s="17">
        <f>'Raw Data_vinc'!I73*'Raw Data_vinc'!I$95</f>
        <v>510.90202799200227</v>
      </c>
      <c r="N61" s="27">
        <f t="shared" si="12"/>
        <v>0.27628757965072737</v>
      </c>
      <c r="O61" s="17">
        <f t="shared" si="13"/>
        <v>1338.265526473768</v>
      </c>
      <c r="P61" s="17">
        <f t="shared" si="14"/>
        <v>15.598534156654807</v>
      </c>
      <c r="Q61" s="27">
        <f t="shared" si="15"/>
        <v>1.1655784183394313E-2</v>
      </c>
      <c r="R61" s="17"/>
      <c r="S61" s="17">
        <f>'Raw Data_vinc'!K73*'Raw Data_vinc'!K$95</f>
        <v>1643.818665713321</v>
      </c>
      <c r="T61" s="17">
        <f>'Raw Data_vinc'!L73*'Raw Data_vinc'!L$95</f>
        <v>476.05063388545813</v>
      </c>
      <c r="U61" s="17">
        <f>'Raw Data_vinc'!M73*'Raw Data_vinc'!M$95</f>
        <v>388.96631259484064</v>
      </c>
      <c r="V61" s="27">
        <f t="shared" si="23"/>
        <v>0.23662361348479521</v>
      </c>
      <c r="W61" s="17">
        <f t="shared" si="24"/>
        <v>1254.8523531184803</v>
      </c>
      <c r="X61" s="17">
        <f t="shared" si="25"/>
        <v>87.084321290617481</v>
      </c>
      <c r="Y61" s="27">
        <f t="shared" si="26"/>
        <v>6.9398061910790537E-2</v>
      </c>
      <c r="Z61" s="17"/>
      <c r="AA61" s="17">
        <f>'Raw Data_vinc'!O73*'Raw Data_vinc'!O$95</f>
        <v>1587.9342371824839</v>
      </c>
      <c r="AB61" s="17">
        <f>'Raw Data_vinc'!P73*'Raw Data_vinc'!P$95</f>
        <v>202.42928685897436</v>
      </c>
      <c r="AC61" s="17">
        <f>'Raw Data_vinc'!Q73*'Raw Data_vinc'!Q$95</f>
        <v>148.41326276224447</v>
      </c>
      <c r="AD61" s="27">
        <f t="shared" si="16"/>
        <v>9.3463104004595468E-2</v>
      </c>
      <c r="AE61" s="17">
        <f t="shared" si="17"/>
        <v>1439.5209744202393</v>
      </c>
      <c r="AF61" s="17">
        <f t="shared" si="18"/>
        <v>54.016024096729893</v>
      </c>
      <c r="AG61" s="27">
        <f t="shared" si="19"/>
        <v>3.7523610323555452E-2</v>
      </c>
    </row>
    <row r="62" spans="1:33" s="61" customFormat="1">
      <c r="A62" s="61" t="s">
        <v>92</v>
      </c>
      <c r="B62" s="61" t="s">
        <v>93</v>
      </c>
      <c r="C62" s="62">
        <f>'Raw Data_vinc'!C74*'Raw Data_vinc'!C$95</f>
        <v>1989.9191274636253</v>
      </c>
      <c r="D62" s="62">
        <f>'Raw Data_vinc'!D74*'Raw Data_vinc'!D$95</f>
        <v>115.51907891385194</v>
      </c>
      <c r="E62" s="62">
        <f>'Raw Data_vinc'!E74*'Raw Data_vinc'!E$95</f>
        <v>121.54755784061695</v>
      </c>
      <c r="F62" s="63">
        <f t="shared" si="8"/>
        <v>6.1081657120178004E-2</v>
      </c>
      <c r="G62" s="62">
        <f t="shared" si="9"/>
        <v>1868.3715696230083</v>
      </c>
      <c r="H62" s="62">
        <f t="shared" si="10"/>
        <v>-6.0284789267650041</v>
      </c>
      <c r="I62" s="63">
        <f t="shared" si="11"/>
        <v>-3.2265953008380468E-3</v>
      </c>
      <c r="J62" s="62"/>
      <c r="K62" s="62">
        <f>'Raw Data_vinc'!G74*'Raw Data_vinc'!G$95</f>
        <v>1001.6903131253346</v>
      </c>
      <c r="L62" s="62">
        <f>'Raw Data_vinc'!H74*'Raw Data_vinc'!H$95</f>
        <v>71.842181969602336</v>
      </c>
      <c r="M62" s="62">
        <f>'Raw Data_vinc'!I74*'Raw Data_vinc'!I$95</f>
        <v>89.50842616395316</v>
      </c>
      <c r="N62" s="63">
        <f t="shared" si="12"/>
        <v>8.9357384204586582E-2</v>
      </c>
      <c r="O62" s="62">
        <f t="shared" si="13"/>
        <v>912.18188696138145</v>
      </c>
      <c r="P62" s="62">
        <f t="shared" si="14"/>
        <v>-17.666244194350824</v>
      </c>
      <c r="Q62" s="63">
        <f t="shared" si="15"/>
        <v>-1.936701928296319E-2</v>
      </c>
      <c r="R62" s="62"/>
      <c r="S62" s="62">
        <f>'Raw Data_vinc'!K74*'Raw Data_vinc'!K$95</f>
        <v>1035.830940038531</v>
      </c>
      <c r="T62" s="62">
        <f>'Raw Data_vinc'!L74*'Raw Data_vinc'!L$95</f>
        <v>100.52065177661068</v>
      </c>
      <c r="U62" s="62">
        <f>'Raw Data_vinc'!M74*'Raw Data_vinc'!M$95</f>
        <v>135.63953464845724</v>
      </c>
      <c r="V62" s="63">
        <f t="shared" si="23"/>
        <v>0.13094756046137385</v>
      </c>
      <c r="W62" s="62">
        <f t="shared" si="24"/>
        <v>900.19140539007378</v>
      </c>
      <c r="X62" s="62">
        <f t="shared" si="25"/>
        <v>-35.118882871846566</v>
      </c>
      <c r="Y62" s="63">
        <f t="shared" si="26"/>
        <v>-3.9012684037600581E-2</v>
      </c>
      <c r="Z62" s="62"/>
      <c r="AA62" s="62">
        <f>'Raw Data_vinc'!O74*'Raw Data_vinc'!O$95</f>
        <v>2738.0068567866601</v>
      </c>
      <c r="AB62" s="62">
        <f>'Raw Data_vinc'!P74*'Raw Data_vinc'!P$95</f>
        <v>167.86818910256409</v>
      </c>
      <c r="AC62" s="62">
        <f>'Raw Data_vinc'!Q74*'Raw Data_vinc'!Q$95</f>
        <v>157.86633682353391</v>
      </c>
      <c r="AD62" s="63">
        <f t="shared" si="16"/>
        <v>5.7657392797330946E-2</v>
      </c>
      <c r="AE62" s="62">
        <f t="shared" si="17"/>
        <v>2580.1405199631263</v>
      </c>
      <c r="AF62" s="62">
        <f t="shared" si="18"/>
        <v>10.001852279030174</v>
      </c>
      <c r="AG62" s="63">
        <f t="shared" si="19"/>
        <v>3.8764757972070121E-3</v>
      </c>
    </row>
    <row r="63" spans="1:33" s="61" customFormat="1">
      <c r="A63" s="61" t="s">
        <v>94</v>
      </c>
      <c r="B63" s="61" t="s">
        <v>95</v>
      </c>
      <c r="C63" s="62">
        <f>'Raw Data_vinc'!C75*'Raw Data_vinc'!C$95</f>
        <v>1814.7973208426672</v>
      </c>
      <c r="D63" s="62">
        <f>'Raw Data_vinc'!D75*'Raw Data_vinc'!D$95</f>
        <v>2122.8723487357142</v>
      </c>
      <c r="E63" s="62">
        <f>'Raw Data_vinc'!E75*'Raw Data_vinc'!E$95</f>
        <v>238.78491859468721</v>
      </c>
      <c r="F63" s="63">
        <f t="shared" si="8"/>
        <v>0.13157663164491112</v>
      </c>
      <c r="G63" s="62">
        <f t="shared" si="9"/>
        <v>1576.0124022479799</v>
      </c>
      <c r="H63" s="62">
        <f t="shared" si="10"/>
        <v>1884.087430141027</v>
      </c>
      <c r="I63" s="63">
        <f t="shared" si="11"/>
        <v>1.1954775403122573</v>
      </c>
      <c r="J63" s="62"/>
      <c r="K63" s="62">
        <f>'Raw Data_vinc'!G75*'Raw Data_vinc'!G$95</f>
        <v>1935.304585552831</v>
      </c>
      <c r="L63" s="62">
        <f>'Raw Data_vinc'!H75*'Raw Data_vinc'!H$95</f>
        <v>1869.9493649802207</v>
      </c>
      <c r="M63" s="62">
        <f>'Raw Data_vinc'!I75*'Raw Data_vinc'!I$95</f>
        <v>417.37075121393889</v>
      </c>
      <c r="N63" s="63">
        <f t="shared" si="12"/>
        <v>0.21566153169358326</v>
      </c>
      <c r="O63" s="62">
        <f t="shared" si="13"/>
        <v>1517.9338343388922</v>
      </c>
      <c r="P63" s="62">
        <f t="shared" si="14"/>
        <v>1452.5786137662817</v>
      </c>
      <c r="Q63" s="63">
        <f t="shared" si="15"/>
        <v>0.95694461833965594</v>
      </c>
      <c r="R63" s="62"/>
      <c r="S63" s="62">
        <f>'Raw Data_vinc'!K75*'Raw Data_vinc'!K$95</f>
        <v>1632.0701106278177</v>
      </c>
      <c r="T63" s="62">
        <f>'Raw Data_vinc'!L75*'Raw Data_vinc'!L$95</f>
        <v>1628.2448971739673</v>
      </c>
      <c r="U63" s="62">
        <f>'Raw Data_vinc'!M75*'Raw Data_vinc'!M$95</f>
        <v>308.18100151745068</v>
      </c>
      <c r="V63" s="63">
        <f t="shared" si="23"/>
        <v>0.18882828593613601</v>
      </c>
      <c r="W63" s="62">
        <f t="shared" si="24"/>
        <v>1323.8891091103669</v>
      </c>
      <c r="X63" s="62">
        <f t="shared" si="25"/>
        <v>1320.0638956565167</v>
      </c>
      <c r="Y63" s="63">
        <f t="shared" si="26"/>
        <v>0.99711062397331696</v>
      </c>
      <c r="Z63" s="62"/>
      <c r="AA63" s="62">
        <f>'Raw Data_vinc'!O75*'Raw Data_vinc'!O$95</f>
        <v>1235.6696275518152</v>
      </c>
      <c r="AB63" s="62">
        <f>'Raw Data_vinc'!P75*'Raw Data_vinc'!P$95</f>
        <v>1790.2648637820512</v>
      </c>
      <c r="AC63" s="62">
        <f>'Raw Data_vinc'!Q75*'Raw Data_vinc'!Q$95</f>
        <v>118.16342576611819</v>
      </c>
      <c r="AD63" s="63">
        <f t="shared" si="16"/>
        <v>9.5627037463266659E-2</v>
      </c>
      <c r="AE63" s="62">
        <f t="shared" si="17"/>
        <v>1117.5062017856969</v>
      </c>
      <c r="AF63" s="62">
        <f t="shared" si="18"/>
        <v>1672.1014380159329</v>
      </c>
      <c r="AG63" s="63">
        <f t="shared" si="19"/>
        <v>1.4962793363867077</v>
      </c>
    </row>
    <row r="64" spans="1:33" s="58" customFormat="1">
      <c r="A64" s="58" t="s">
        <v>96</v>
      </c>
      <c r="B64" s="58" t="s">
        <v>97</v>
      </c>
      <c r="C64" s="59">
        <f>'Raw Data_vinc'!C76*'Raw Data_vinc'!C$95</f>
        <v>11.154255198787137</v>
      </c>
      <c r="D64" s="59">
        <f>'Raw Data_vinc'!D76*'Raw Data_vinc'!D$95</f>
        <v>6.6967581979044608</v>
      </c>
      <c r="E64" s="59">
        <f>'Raw Data_vinc'!E76*'Raw Data_vinc'!E$95</f>
        <v>7.7583547557840609</v>
      </c>
      <c r="F64" s="60">
        <f t="shared" si="8"/>
        <v>0.69555112533445251</v>
      </c>
      <c r="G64" s="59">
        <f t="shared" si="9"/>
        <v>3.3959004430030761</v>
      </c>
      <c r="H64" s="59">
        <f t="shared" si="10"/>
        <v>-1.0615965578796001</v>
      </c>
      <c r="I64" s="60">
        <f t="shared" si="11"/>
        <v>-0.31261121334311109</v>
      </c>
      <c r="J64" s="59"/>
      <c r="K64" s="59">
        <f>'Raw Data_vinc'!G76*'Raw Data_vinc'!G$95</f>
        <v>9.7251486711197526</v>
      </c>
      <c r="L64" s="59">
        <f>'Raw Data_vinc'!H76*'Raw Data_vinc'!H$95</f>
        <v>9.2368519675203</v>
      </c>
      <c r="M64" s="59">
        <f>'Raw Data_vinc'!I76*'Raw Data_vinc'!I$95</f>
        <v>7.0399885746929449</v>
      </c>
      <c r="N64" s="60">
        <f t="shared" si="12"/>
        <v>0.72389521361243736</v>
      </c>
      <c r="O64" s="59">
        <f t="shared" si="13"/>
        <v>2.6851600964268076</v>
      </c>
      <c r="P64" s="59">
        <f t="shared" si="14"/>
        <v>2.1968633928273551</v>
      </c>
      <c r="Q64" s="60">
        <f t="shared" si="15"/>
        <v>0.81814987335420408</v>
      </c>
      <c r="R64" s="59"/>
      <c r="S64" s="59">
        <f>'Raw Data_vinc'!K76*'Raw Data_vinc'!K$95</f>
        <v>9.7904625712526556</v>
      </c>
      <c r="T64" s="59">
        <f>'Raw Data_vinc'!L76*'Raw Data_vinc'!L$95</f>
        <v>4.7415401781420128</v>
      </c>
      <c r="U64" s="59">
        <f>'Raw Data_vinc'!M76*'Raw Data_vinc'!M$95</f>
        <v>4.9867475973697513</v>
      </c>
      <c r="V64" s="60">
        <f t="shared" si="23"/>
        <v>0.50934749620637321</v>
      </c>
      <c r="W64" s="59">
        <f t="shared" si="24"/>
        <v>4.8037149738829044</v>
      </c>
      <c r="X64" s="59">
        <f t="shared" si="25"/>
        <v>-0.24520741922773848</v>
      </c>
      <c r="Y64" s="60">
        <f t="shared" si="26"/>
        <v>-5.1045372292256169E-2</v>
      </c>
      <c r="Z64" s="59"/>
      <c r="AA64" s="59">
        <f>'Raw Data_vinc'!O76*'Raw Data_vinc'!O$95</f>
        <v>16.460963066853669</v>
      </c>
      <c r="AB64" s="59">
        <f>'Raw Data_vinc'!P76*'Raw Data_vinc'!P$95</f>
        <v>5.9247596153846152</v>
      </c>
      <c r="AC64" s="59">
        <f>'Raw Data_vinc'!Q76*'Raw Data_vinc'!Q$95</f>
        <v>4.7265370306447281</v>
      </c>
      <c r="AD64" s="60">
        <f t="shared" si="16"/>
        <v>0.28713611782303533</v>
      </c>
      <c r="AE64" s="59">
        <f t="shared" si="17"/>
        <v>11.734426036208941</v>
      </c>
      <c r="AF64" s="59">
        <f t="shared" si="18"/>
        <v>1.1982225847398871</v>
      </c>
      <c r="AG64" s="60">
        <f t="shared" si="19"/>
        <v>0.1021117335473017</v>
      </c>
    </row>
    <row r="65" spans="1:33" s="58" customFormat="1">
      <c r="A65" s="58" t="s">
        <v>98</v>
      </c>
      <c r="B65" s="58" t="s">
        <v>99</v>
      </c>
      <c r="C65" s="59">
        <f>'Raw Data_vinc'!C77*'Raw Data_vinc'!C$95</f>
        <v>10.038829678908424</v>
      </c>
      <c r="D65" s="59">
        <f>'Raw Data_vinc'!D77*'Raw Data_vinc'!D$95</f>
        <v>8.3709477473805762</v>
      </c>
      <c r="E65" s="59">
        <f>'Raw Data_vinc'!E77*'Raw Data_vinc'!E$95</f>
        <v>6.0342759211653805</v>
      </c>
      <c r="F65" s="60">
        <f t="shared" si="8"/>
        <v>0.60109356510384782</v>
      </c>
      <c r="G65" s="59">
        <f t="shared" si="9"/>
        <v>4.0045537577430439</v>
      </c>
      <c r="H65" s="59">
        <f t="shared" si="10"/>
        <v>2.3366718262151958</v>
      </c>
      <c r="I65" s="60">
        <f t="shared" si="11"/>
        <v>0.58350367296158812</v>
      </c>
      <c r="J65" s="59"/>
      <c r="K65" s="59">
        <f>'Raw Data_vinc'!G77*'Raw Data_vinc'!G$95</f>
        <v>6.9465347650855378</v>
      </c>
      <c r="L65" s="59">
        <f>'Raw Data_vinc'!H77*'Raw Data_vinc'!H$95</f>
        <v>6.1579013116801997</v>
      </c>
      <c r="M65" s="59">
        <f>'Raw Data_vinc'!I77*'Raw Data_vinc'!I$95</f>
        <v>11.062839188803199</v>
      </c>
      <c r="N65" s="60">
        <f t="shared" si="12"/>
        <v>1.5925694699473623</v>
      </c>
      <c r="O65" s="59">
        <f t="shared" si="13"/>
        <v>-4.1163044237176614</v>
      </c>
      <c r="P65" s="59">
        <f t="shared" si="14"/>
        <v>-4.9049378771229994</v>
      </c>
      <c r="Q65" s="60">
        <f t="shared" si="15"/>
        <v>1.1915877379868518</v>
      </c>
      <c r="R65" s="59"/>
      <c r="S65" s="59">
        <f>'Raw Data_vinc'!K77*'Raw Data_vinc'!K$95</f>
        <v>9.7904625712526556</v>
      </c>
      <c r="T65" s="59">
        <f>'Raw Data_vinc'!L77*'Raw Data_vinc'!L$95</f>
        <v>7.5864642850272208</v>
      </c>
      <c r="U65" s="59">
        <f>'Raw Data_vinc'!M77*'Raw Data_vinc'!M$95</f>
        <v>5.984097116843702</v>
      </c>
      <c r="V65" s="60">
        <f t="shared" si="23"/>
        <v>0.61121699544764796</v>
      </c>
      <c r="W65" s="59">
        <f t="shared" si="24"/>
        <v>3.8063654544089536</v>
      </c>
      <c r="X65" s="59">
        <f t="shared" si="25"/>
        <v>1.6023671681835188</v>
      </c>
      <c r="Y65" s="60">
        <f t="shared" si="26"/>
        <v>0.42097039482309295</v>
      </c>
      <c r="Z65" s="59"/>
      <c r="AA65" s="59">
        <f>'Raw Data_vinc'!O77*'Raw Data_vinc'!O$95</f>
        <v>5.4869876889512224</v>
      </c>
      <c r="AB65" s="59">
        <f>'Raw Data_vinc'!P77*'Raw Data_vinc'!P$95</f>
        <v>3.9498397435897434</v>
      </c>
      <c r="AC65" s="59">
        <f>'Raw Data_vinc'!Q77*'Raw Data_vinc'!Q$95</f>
        <v>5.6718444367736733</v>
      </c>
      <c r="AD65" s="60">
        <f t="shared" si="16"/>
        <v>1.0336900241629272</v>
      </c>
      <c r="AE65" s="59">
        <f t="shared" si="17"/>
        <v>-0.18485674782245098</v>
      </c>
      <c r="AF65" s="59">
        <f t="shared" si="18"/>
        <v>-1.7220046931839299</v>
      </c>
      <c r="AG65" s="60">
        <f t="shared" si="19"/>
        <v>9.3153466858448706</v>
      </c>
    </row>
    <row r="66" spans="1:33" s="58" customFormat="1">
      <c r="A66" s="58" t="s">
        <v>100</v>
      </c>
      <c r="B66" s="58" t="s">
        <v>101</v>
      </c>
      <c r="C66" s="59">
        <f>'Raw Data_vinc'!C78*'Raw Data_vinc'!C$95</f>
        <v>2.2308510397574275</v>
      </c>
      <c r="D66" s="59">
        <f>'Raw Data_vinc'!D78*'Raw Data_vinc'!D$95</f>
        <v>2.5112843242141727</v>
      </c>
      <c r="E66" s="59">
        <f>'Raw Data_vinc'!E78*'Raw Data_vinc'!E$95</f>
        <v>0</v>
      </c>
      <c r="F66" s="60">
        <f t="shared" si="8"/>
        <v>0</v>
      </c>
      <c r="G66" s="59">
        <f t="shared" si="9"/>
        <v>2.2308510397574275</v>
      </c>
      <c r="H66" s="59">
        <f t="shared" si="10"/>
        <v>2.5112843242141727</v>
      </c>
      <c r="I66" s="60">
        <f t="shared" si="11"/>
        <v>1.125706862295583</v>
      </c>
      <c r="J66" s="59"/>
      <c r="K66" s="59">
        <f>'Raw Data_vinc'!G78*'Raw Data_vinc'!G$95</f>
        <v>0</v>
      </c>
      <c r="L66" s="59">
        <f>'Raw Data_vinc'!H78*'Raw Data_vinc'!H$95</f>
        <v>0</v>
      </c>
      <c r="M66" s="59">
        <f>'Raw Data_vinc'!I78*'Raw Data_vinc'!I$95</f>
        <v>0</v>
      </c>
      <c r="N66" s="60" t="e">
        <f t="shared" si="12"/>
        <v>#DIV/0!</v>
      </c>
      <c r="O66" s="59">
        <f t="shared" si="13"/>
        <v>0</v>
      </c>
      <c r="P66" s="59">
        <f t="shared" si="14"/>
        <v>0</v>
      </c>
      <c r="Q66" s="60" t="e">
        <f t="shared" si="15"/>
        <v>#DIV/0!</v>
      </c>
      <c r="R66" s="59"/>
      <c r="S66" s="59">
        <f>'Raw Data_vinc'!K78*'Raw Data_vinc'!K$95</f>
        <v>727.43136904407231</v>
      </c>
      <c r="T66" s="59">
        <f>'Raw Data_vinc'!L78*'Raw Data_vinc'!L$95</f>
        <v>46.467093745791729</v>
      </c>
      <c r="U66" s="59">
        <f>'Raw Data_vinc'!M78*'Raw Data_vinc'!M$95</f>
        <v>74.801213960546278</v>
      </c>
      <c r="V66" s="60">
        <f t="shared" si="23"/>
        <v>0.1028292388034401</v>
      </c>
      <c r="W66" s="59">
        <f t="shared" si="24"/>
        <v>652.63015508352601</v>
      </c>
      <c r="X66" s="59">
        <f t="shared" si="25"/>
        <v>-28.334120214754549</v>
      </c>
      <c r="Y66" s="60">
        <f t="shared" si="26"/>
        <v>-4.3415278920307082E-2</v>
      </c>
      <c r="Z66" s="59"/>
      <c r="AA66" s="59">
        <f>'Raw Data_vinc'!O78*'Raw Data_vinc'!O$95</f>
        <v>4.3895901511609781</v>
      </c>
      <c r="AB66" s="59">
        <f>'Raw Data_vinc'!P78*'Raw Data_vinc'!P$95</f>
        <v>0.98745993589743586</v>
      </c>
      <c r="AC66" s="59">
        <f>'Raw Data_vinc'!Q78*'Raw Data_vinc'!Q$95</f>
        <v>0.94530740612894559</v>
      </c>
      <c r="AD66" s="60">
        <f t="shared" si="16"/>
        <v>0.21535208836727651</v>
      </c>
      <c r="AE66" s="59">
        <f t="shared" si="17"/>
        <v>3.4442827450320324</v>
      </c>
      <c r="AF66" s="59">
        <f t="shared" si="18"/>
        <v>4.2152529768490266E-2</v>
      </c>
      <c r="AG66" s="60">
        <f t="shared" si="19"/>
        <v>1.223840575495443E-2</v>
      </c>
    </row>
    <row r="67" spans="1:33" s="58" customFormat="1">
      <c r="A67" s="58" t="s">
        <v>102</v>
      </c>
      <c r="B67" s="58" t="s">
        <v>103</v>
      </c>
      <c r="C67" s="59">
        <f>'Raw Data_vinc'!C79*'Raw Data_vinc'!C$95</f>
        <v>4.461702079514855</v>
      </c>
      <c r="D67" s="59">
        <f>'Raw Data_vinc'!D79*'Raw Data_vinc'!D$95</f>
        <v>2.5112843242141727</v>
      </c>
      <c r="E67" s="59">
        <f>'Raw Data_vinc'!E79*'Raw Data_vinc'!E$95</f>
        <v>5.1722365038560403</v>
      </c>
      <c r="F67" s="60">
        <f t="shared" si="8"/>
        <v>1.1592518755574208</v>
      </c>
      <c r="G67" s="59">
        <f t="shared" si="9"/>
        <v>-0.7105344243411853</v>
      </c>
      <c r="H67" s="59">
        <f t="shared" si="10"/>
        <v>-2.6609521796418676</v>
      </c>
      <c r="I67" s="60">
        <f t="shared" si="11"/>
        <v>3.7450010702987817</v>
      </c>
      <c r="J67" s="59"/>
      <c r="K67" s="59">
        <f>'Raw Data_vinc'!G79*'Raw Data_vinc'!G$95</f>
        <v>18.0609903892224</v>
      </c>
      <c r="L67" s="59">
        <f>'Raw Data_vinc'!H79*'Raw Data_vinc'!H$95</f>
        <v>14.368436393920465</v>
      </c>
      <c r="M67" s="59">
        <f>'Raw Data_vinc'!I79*'Raw Data_vinc'!I$95</f>
        <v>17.097115109968581</v>
      </c>
      <c r="N67" s="60">
        <f t="shared" si="12"/>
        <v>0.94663220241626411</v>
      </c>
      <c r="O67" s="59">
        <f t="shared" si="13"/>
        <v>0.96387527925381988</v>
      </c>
      <c r="P67" s="59">
        <f t="shared" si="14"/>
        <v>-2.7286787160481154</v>
      </c>
      <c r="Q67" s="60">
        <f t="shared" si="15"/>
        <v>-2.8309458441143036</v>
      </c>
      <c r="R67" s="59"/>
      <c r="S67" s="59">
        <f>'Raw Data_vinc'!K79*'Raw Data_vinc'!K$95</f>
        <v>4.8952312856263278</v>
      </c>
      <c r="T67" s="59">
        <f>'Raw Data_vinc'!L79*'Raw Data_vinc'!L$95</f>
        <v>2.844924106885208</v>
      </c>
      <c r="U67" s="59">
        <f>'Raw Data_vinc'!M79*'Raw Data_vinc'!M$95</f>
        <v>2.992048558421851</v>
      </c>
      <c r="V67" s="60">
        <f t="shared" si="23"/>
        <v>0.61121699544764796</v>
      </c>
      <c r="W67" s="59">
        <f t="shared" si="24"/>
        <v>1.9031827272044768</v>
      </c>
      <c r="X67" s="59">
        <f t="shared" si="25"/>
        <v>-0.147124451536643</v>
      </c>
      <c r="Y67" s="60">
        <f t="shared" si="26"/>
        <v>-7.7304427700827932E-2</v>
      </c>
      <c r="Z67" s="59"/>
      <c r="AA67" s="59">
        <f>'Raw Data_vinc'!O79*'Raw Data_vinc'!O$95</f>
        <v>12.07137291569269</v>
      </c>
      <c r="AB67" s="59">
        <f>'Raw Data_vinc'!P79*'Raw Data_vinc'!P$95</f>
        <v>7.8996794871794869</v>
      </c>
      <c r="AC67" s="59">
        <f>'Raw Data_vinc'!Q79*'Raw Data_vinc'!Q$95</f>
        <v>8.5077666551605109</v>
      </c>
      <c r="AD67" s="60">
        <f t="shared" si="16"/>
        <v>0.70478865283835956</v>
      </c>
      <c r="AE67" s="59">
        <f t="shared" si="17"/>
        <v>3.563606260532179</v>
      </c>
      <c r="AF67" s="59">
        <f t="shared" si="18"/>
        <v>-0.60808716798102402</v>
      </c>
      <c r="AG67" s="60">
        <f t="shared" si="19"/>
        <v>-0.17063814673235364</v>
      </c>
    </row>
    <row r="68" spans="1:33" s="61" customFormat="1">
      <c r="A68" s="61" t="s">
        <v>104</v>
      </c>
      <c r="B68" s="61" t="s">
        <v>105</v>
      </c>
      <c r="C68" s="62">
        <f>'Raw Data_vinc'!C80*'Raw Data_vinc'!C$95</f>
        <v>1763.4877469282465</v>
      </c>
      <c r="D68" s="62">
        <f>'Raw Data_vinc'!D80*'Raw Data_vinc'!D$95</f>
        <v>687.25481005994527</v>
      </c>
      <c r="E68" s="62">
        <f>'Raw Data_vinc'!E80*'Raw Data_vinc'!E$95</f>
        <v>126.71979434447299</v>
      </c>
      <c r="F68" s="63">
        <f t="shared" si="8"/>
        <v>7.1857485012414443E-2</v>
      </c>
      <c r="G68" s="62">
        <f t="shared" si="9"/>
        <v>1636.7679525837734</v>
      </c>
      <c r="H68" s="62">
        <f t="shared" si="10"/>
        <v>560.53501571547224</v>
      </c>
      <c r="I68" s="63">
        <f t="shared" si="11"/>
        <v>0.34246455939623049</v>
      </c>
      <c r="J68" s="62"/>
      <c r="K68" s="62">
        <f>'Raw Data_vinc'!G80*'Raw Data_vinc'!G$95</f>
        <v>1161.4606127223019</v>
      </c>
      <c r="L68" s="62">
        <f>'Raw Data_vinc'!H80*'Raw Data_vinc'!H$95</f>
        <v>103.65800541328336</v>
      </c>
      <c r="M68" s="62">
        <f>'Raw Data_vinc'!I80*'Raw Data_vinc'!I$95</f>
        <v>104.59411596686661</v>
      </c>
      <c r="N68" s="63">
        <f t="shared" si="12"/>
        <v>9.0053950018772116E-2</v>
      </c>
      <c r="O68" s="62">
        <f t="shared" si="13"/>
        <v>1056.8664967554353</v>
      </c>
      <c r="P68" s="62">
        <f t="shared" si="14"/>
        <v>-0.93611055358324791</v>
      </c>
      <c r="Q68" s="63">
        <f t="shared" si="15"/>
        <v>-8.8574153543242561E-4</v>
      </c>
      <c r="R68" s="62"/>
      <c r="S68" s="62">
        <f>'Raw Data_vinc'!K80*'Raw Data_vinc'!K$95</f>
        <v>1036.8099862956562</v>
      </c>
      <c r="T68" s="62">
        <f>'Raw Data_vinc'!L80*'Raw Data_vinc'!L$95</f>
        <v>161.21236605682844</v>
      </c>
      <c r="U68" s="62">
        <f>'Raw Data_vinc'!M80*'Raw Data_vinc'!M$95</f>
        <v>172.54146686899341</v>
      </c>
      <c r="V68" s="63">
        <f t="shared" si="23"/>
        <v>0.16641570697583113</v>
      </c>
      <c r="W68" s="62">
        <f t="shared" si="24"/>
        <v>864.26851942666281</v>
      </c>
      <c r="X68" s="62">
        <f t="shared" si="25"/>
        <v>-11.329100812164967</v>
      </c>
      <c r="Y68" s="63">
        <f t="shared" si="26"/>
        <v>-1.3108311314729419E-2</v>
      </c>
      <c r="Z68" s="62"/>
      <c r="AA68" s="62">
        <f>'Raw Data_vinc'!O80*'Raw Data_vinc'!O$95</f>
        <v>2660.0916316035527</v>
      </c>
      <c r="AB68" s="62">
        <f>'Raw Data_vinc'!P80*'Raw Data_vinc'!P$95</f>
        <v>192.5546875</v>
      </c>
      <c r="AC68" s="62">
        <f>'Raw Data_vinc'!Q80*'Raw Data_vinc'!Q$95</f>
        <v>122.88996279676293</v>
      </c>
      <c r="AD68" s="63">
        <f t="shared" si="16"/>
        <v>4.6197642719052717E-2</v>
      </c>
      <c r="AE68" s="62">
        <f t="shared" si="17"/>
        <v>2537.2016688067897</v>
      </c>
      <c r="AF68" s="62">
        <f t="shared" si="18"/>
        <v>69.66472470323707</v>
      </c>
      <c r="AG68" s="63">
        <f t="shared" si="19"/>
        <v>2.7457306827328162E-2</v>
      </c>
    </row>
    <row r="69" spans="1:33" s="58" customFormat="1">
      <c r="A69" s="58" t="s">
        <v>106</v>
      </c>
      <c r="B69" s="58" t="s">
        <v>107</v>
      </c>
      <c r="C69" s="59">
        <f>'Raw Data_vinc'!C81*'Raw Data_vinc'!C$95</f>
        <v>8.92340415902971</v>
      </c>
      <c r="D69" s="59">
        <f>'Raw Data_vinc'!D81*'Raw Data_vinc'!D$95</f>
        <v>2.5112843242141727</v>
      </c>
      <c r="E69" s="59">
        <f>'Raw Data_vinc'!E81*'Raw Data_vinc'!E$95</f>
        <v>2.5861182519280201</v>
      </c>
      <c r="F69" s="60">
        <f t="shared" si="8"/>
        <v>0.2898129688893552</v>
      </c>
      <c r="G69" s="59">
        <f t="shared" si="9"/>
        <v>6.3372859071016894</v>
      </c>
      <c r="H69" s="59">
        <f t="shared" si="10"/>
        <v>-7.4833927713847448E-2</v>
      </c>
      <c r="I69" s="60">
        <f t="shared" si="11"/>
        <v>-1.1808513740872422E-2</v>
      </c>
      <c r="J69" s="59"/>
      <c r="K69" s="59">
        <f>'Raw Data_vinc'!G81*'Raw Data_vinc'!G$95</f>
        <v>11.114455624136861</v>
      </c>
      <c r="L69" s="59">
        <f>'Raw Data_vinc'!H81*'Raw Data_vinc'!H$95</f>
        <v>2.0526337705600666</v>
      </c>
      <c r="M69" s="59">
        <f>'Raw Data_vinc'!I81*'Raw Data_vinc'!I$95</f>
        <v>1.0057126535275636</v>
      </c>
      <c r="N69" s="60">
        <f t="shared" si="12"/>
        <v>9.048690170155467E-2</v>
      </c>
      <c r="O69" s="59">
        <f t="shared" si="13"/>
        <v>10.108742970609297</v>
      </c>
      <c r="P69" s="59">
        <f t="shared" si="14"/>
        <v>1.046921117032503</v>
      </c>
      <c r="Q69" s="60">
        <f t="shared" si="15"/>
        <v>0.10356590528381004</v>
      </c>
      <c r="R69" s="59"/>
      <c r="S69" s="59">
        <f>'Raw Data_vinc'!K81*'Raw Data_vinc'!K$95</f>
        <v>6.8533237998768595</v>
      </c>
      <c r="T69" s="59">
        <f>'Raw Data_vinc'!L81*'Raw Data_vinc'!L$95</f>
        <v>0.9483080356284026</v>
      </c>
      <c r="U69" s="59">
        <f>'Raw Data_vinc'!M81*'Raw Data_vinc'!M$95</f>
        <v>1.9946990389479007</v>
      </c>
      <c r="V69" s="60">
        <f t="shared" si="23"/>
        <v>0.29105571211792758</v>
      </c>
      <c r="W69" s="59">
        <f t="shared" si="24"/>
        <v>4.8586247609289588</v>
      </c>
      <c r="X69" s="59">
        <f t="shared" si="25"/>
        <v>-1.0463910033194981</v>
      </c>
      <c r="Y69" s="60">
        <f t="shared" si="26"/>
        <v>-0.21536773362992337</v>
      </c>
      <c r="Z69" s="59"/>
      <c r="AA69" s="59">
        <f>'Raw Data_vinc'!O81*'Raw Data_vinc'!O$95</f>
        <v>15.363565529063424</v>
      </c>
      <c r="AB69" s="59">
        <f>'Raw Data_vinc'!P81*'Raw Data_vinc'!P$95</f>
        <v>8.8871394230769223</v>
      </c>
      <c r="AC69" s="59">
        <f>'Raw Data_vinc'!Q81*'Raw Data_vinc'!Q$95</f>
        <v>1.8906148122578912</v>
      </c>
      <c r="AD69" s="60">
        <f t="shared" si="16"/>
        <v>0.12305833620987229</v>
      </c>
      <c r="AE69" s="59">
        <f t="shared" si="17"/>
        <v>13.472950716805533</v>
      </c>
      <c r="AF69" s="59">
        <f t="shared" si="18"/>
        <v>6.9965246108190309</v>
      </c>
      <c r="AG69" s="60">
        <f t="shared" si="19"/>
        <v>0.51930158121129999</v>
      </c>
    </row>
    <row r="70" spans="1:33" s="61" customFormat="1">
      <c r="A70" s="61" t="s">
        <v>108</v>
      </c>
      <c r="B70" s="61" t="s">
        <v>109</v>
      </c>
      <c r="C70" s="62">
        <f>'Raw Data_vinc'!C82*'Raw Data_vinc'!C$95</f>
        <v>2559.9015681216479</v>
      </c>
      <c r="D70" s="62">
        <f>'Raw Data_vinc'!D82*'Raw Data_vinc'!D$95</f>
        <v>405.99096574795794</v>
      </c>
      <c r="E70" s="62">
        <f>'Raw Data_vinc'!E82*'Raw Data_vinc'!E$95</f>
        <v>347.40188517566406</v>
      </c>
      <c r="F70" s="63">
        <f t="shared" si="8"/>
        <v>0.13570907940439816</v>
      </c>
      <c r="G70" s="62">
        <f t="shared" si="9"/>
        <v>2212.4996829459837</v>
      </c>
      <c r="H70" s="62">
        <f t="shared" si="10"/>
        <v>58.589080572293881</v>
      </c>
      <c r="I70" s="63">
        <f t="shared" si="11"/>
        <v>2.6480944166410659E-2</v>
      </c>
      <c r="J70" s="62"/>
      <c r="K70" s="62">
        <f>'Raw Data_vinc'!G82*'Raw Data_vinc'!G$95</f>
        <v>3451.0384712944951</v>
      </c>
      <c r="L70" s="62">
        <f>'Raw Data_vinc'!H82*'Raw Data_vinc'!H$95</f>
        <v>324.31613574849052</v>
      </c>
      <c r="M70" s="62">
        <f>'Raw Data_vinc'!I82*'Raw Data_vinc'!I$95</f>
        <v>351.99942873464727</v>
      </c>
      <c r="N70" s="63">
        <f t="shared" si="12"/>
        <v>0.10199811786004553</v>
      </c>
      <c r="O70" s="62">
        <f t="shared" si="13"/>
        <v>3099.039042559848</v>
      </c>
      <c r="P70" s="62">
        <f t="shared" si="14"/>
        <v>-27.683292986156744</v>
      </c>
      <c r="Q70" s="63">
        <f t="shared" si="15"/>
        <v>-8.9328635767331188E-3</v>
      </c>
      <c r="R70" s="62"/>
      <c r="S70" s="62">
        <f>'Raw Data_vinc'!K82*'Raw Data_vinc'!K$95</f>
        <v>1825.9212695386204</v>
      </c>
      <c r="T70" s="62">
        <f>'Raw Data_vinc'!L82*'Raw Data_vinc'!L$95</f>
        <v>381.21983032261784</v>
      </c>
      <c r="U70" s="62">
        <f>'Raw Data_vinc'!M82*'Raw Data_vinc'!M$95</f>
        <v>378.9928174001011</v>
      </c>
      <c r="V70" s="63">
        <f t="shared" si="23"/>
        <v>0.20756251856131025</v>
      </c>
      <c r="W70" s="62">
        <f t="shared" si="24"/>
        <v>1446.9284521385193</v>
      </c>
      <c r="X70" s="62">
        <f t="shared" si="25"/>
        <v>2.2270129225167352</v>
      </c>
      <c r="Y70" s="63">
        <f t="shared" si="26"/>
        <v>1.5391313366084364E-3</v>
      </c>
      <c r="Z70" s="62"/>
      <c r="AA70" s="62">
        <f>'Raw Data_vinc'!O82*'Raw Data_vinc'!O$95</f>
        <v>2497.6767960105967</v>
      </c>
      <c r="AB70" s="62">
        <f>'Raw Data_vinc'!P82*'Raw Data_vinc'!P$95</f>
        <v>451.26919070512821</v>
      </c>
      <c r="AC70" s="62">
        <f>'Raw Data_vinc'!Q82*'Raw Data_vinc'!Q$95</f>
        <v>437.67732903770178</v>
      </c>
      <c r="AD70" s="63">
        <f t="shared" si="16"/>
        <v>0.17523377313541127</v>
      </c>
      <c r="AE70" s="62">
        <f t="shared" si="17"/>
        <v>2059.9994669728949</v>
      </c>
      <c r="AF70" s="62">
        <f t="shared" si="18"/>
        <v>13.591861667426429</v>
      </c>
      <c r="AG70" s="63">
        <f t="shared" si="19"/>
        <v>6.5979928079298224E-3</v>
      </c>
    </row>
    <row r="71" spans="1:33" s="61" customFormat="1">
      <c r="A71" s="61" t="s">
        <v>110</v>
      </c>
      <c r="B71" s="61" t="s">
        <v>111</v>
      </c>
      <c r="C71" s="62">
        <f>'Raw Data_vinc'!C83*'Raw Data_vinc'!C$95</f>
        <v>2588.9026316384948</v>
      </c>
      <c r="D71" s="62">
        <f>'Raw Data_vinc'!D83*'Raw Data_vinc'!D$95</f>
        <v>219.31883098137109</v>
      </c>
      <c r="E71" s="62">
        <f>'Raw Data_vinc'!E83*'Raw Data_vinc'!E$95</f>
        <v>173.26992287917736</v>
      </c>
      <c r="F71" s="63">
        <f t="shared" si="8"/>
        <v>6.6927941113612402E-2</v>
      </c>
      <c r="G71" s="62">
        <f t="shared" si="9"/>
        <v>2415.6327087593172</v>
      </c>
      <c r="H71" s="62">
        <f t="shared" si="10"/>
        <v>46.048908102193735</v>
      </c>
      <c r="I71" s="63">
        <f t="shared" si="11"/>
        <v>1.9062876543779174E-2</v>
      </c>
      <c r="J71" s="62"/>
      <c r="K71" s="62">
        <f>'Raw Data_vinc'!G83*'Raw Data_vinc'!G$95</f>
        <v>405.6776302809954</v>
      </c>
      <c r="L71" s="62">
        <f>'Raw Data_vinc'!H83*'Raw Data_vinc'!H$95</f>
        <v>16.421070164480533</v>
      </c>
      <c r="M71" s="62">
        <f>'Raw Data_vinc'!I83*'Raw Data_vinc'!I$95</f>
        <v>12.068551842330763</v>
      </c>
      <c r="N71" s="63">
        <f t="shared" si="12"/>
        <v>2.9749118367634414E-2</v>
      </c>
      <c r="O71" s="62">
        <f t="shared" si="13"/>
        <v>393.60907843866465</v>
      </c>
      <c r="P71" s="62">
        <f t="shared" si="14"/>
        <v>4.3525183221497699</v>
      </c>
      <c r="Q71" s="63">
        <f t="shared" si="15"/>
        <v>1.1057972390817237E-2</v>
      </c>
      <c r="R71" s="62"/>
      <c r="S71" s="62">
        <f>'Raw Data_vinc'!K83*'Raw Data_vinc'!K$95</f>
        <v>277.07009076645016</v>
      </c>
      <c r="T71" s="62">
        <f>'Raw Data_vinc'!L83*'Raw Data_vinc'!L$95</f>
        <v>16.121236605682846</v>
      </c>
      <c r="U71" s="62">
        <f>'Raw Data_vinc'!M83*'Raw Data_vinc'!M$95</f>
        <v>27.925786545270611</v>
      </c>
      <c r="V71" s="63">
        <f t="shared" si="23"/>
        <v>0.10078961055673819</v>
      </c>
      <c r="W71" s="62">
        <f t="shared" si="24"/>
        <v>249.14430422117954</v>
      </c>
      <c r="X71" s="62">
        <f t="shared" si="25"/>
        <v>-11.804549939587766</v>
      </c>
      <c r="Y71" s="63">
        <f t="shared" si="26"/>
        <v>-4.7380372497330688E-2</v>
      </c>
      <c r="Z71" s="62"/>
      <c r="AA71" s="62">
        <f>'Raw Data_vinc'!O83*'Raw Data_vinc'!O$95</f>
        <v>6.5843852267414675</v>
      </c>
      <c r="AB71" s="62">
        <f>'Raw Data_vinc'!P83*'Raw Data_vinc'!P$95</f>
        <v>0.98745993589743586</v>
      </c>
      <c r="AC71" s="62">
        <f>'Raw Data_vinc'!Q83*'Raw Data_vinc'!Q$95</f>
        <v>0.94530740612894559</v>
      </c>
      <c r="AD71" s="63">
        <f t="shared" si="16"/>
        <v>0.14356805891151767</v>
      </c>
      <c r="AE71" s="62">
        <f t="shared" si="17"/>
        <v>5.6390778206125223</v>
      </c>
      <c r="AF71" s="62">
        <f t="shared" si="18"/>
        <v>4.2152529768490266E-2</v>
      </c>
      <c r="AG71" s="63">
        <f t="shared" si="19"/>
        <v>7.4750750228007347E-3</v>
      </c>
    </row>
    <row r="72" spans="1:33" s="58" customFormat="1">
      <c r="A72" s="58" t="s">
        <v>112</v>
      </c>
      <c r="B72" s="58" t="s">
        <v>113</v>
      </c>
      <c r="C72" s="59">
        <f>'Raw Data_vinc'!C84*'Raw Data_vinc'!C$95</f>
        <v>5.5771275993935685</v>
      </c>
      <c r="D72" s="59">
        <f>'Raw Data_vinc'!D84*'Raw Data_vinc'!D$95</f>
        <v>1.6741895494761152</v>
      </c>
      <c r="E72" s="59">
        <f>'Raw Data_vinc'!E84*'Raw Data_vinc'!E$95</f>
        <v>0</v>
      </c>
      <c r="F72" s="60">
        <f t="shared" si="8"/>
        <v>0</v>
      </c>
      <c r="G72" s="59">
        <f t="shared" si="9"/>
        <v>5.5771275993935685</v>
      </c>
      <c r="H72" s="59">
        <f t="shared" si="10"/>
        <v>1.6741895494761152</v>
      </c>
      <c r="I72" s="60">
        <f t="shared" si="11"/>
        <v>0.30018849661215552</v>
      </c>
      <c r="J72" s="59"/>
      <c r="K72" s="59">
        <f>'Raw Data_vinc'!G84*'Raw Data_vinc'!G$95</f>
        <v>4.167920859051323</v>
      </c>
      <c r="L72" s="59">
        <f>'Raw Data_vinc'!H84*'Raw Data_vinc'!H$95</f>
        <v>1.0263168852800333</v>
      </c>
      <c r="M72" s="59">
        <f>'Raw Data_vinc'!I84*'Raw Data_vinc'!I$95</f>
        <v>0</v>
      </c>
      <c r="N72" s="60">
        <f t="shared" si="12"/>
        <v>0</v>
      </c>
      <c r="O72" s="59">
        <f t="shared" si="13"/>
        <v>4.167920859051323</v>
      </c>
      <c r="P72" s="59">
        <f t="shared" si="14"/>
        <v>1.0263168852800333</v>
      </c>
      <c r="Q72" s="60">
        <f t="shared" si="15"/>
        <v>0.24624193212575474</v>
      </c>
      <c r="R72" s="59"/>
      <c r="S72" s="59">
        <f>'Raw Data_vinc'!K84*'Raw Data_vinc'!K$95</f>
        <v>3.9161850285010624</v>
      </c>
      <c r="T72" s="59">
        <f>'Raw Data_vinc'!L84*'Raw Data_vinc'!L$95</f>
        <v>0.9483080356284026</v>
      </c>
      <c r="U72" s="59">
        <f>'Raw Data_vinc'!M84*'Raw Data_vinc'!M$95</f>
        <v>0.99734951947395034</v>
      </c>
      <c r="V72" s="60">
        <f t="shared" si="23"/>
        <v>0.25467374810318666</v>
      </c>
      <c r="W72" s="59">
        <f t="shared" si="24"/>
        <v>2.9188355090271121</v>
      </c>
      <c r="X72" s="59">
        <f t="shared" si="25"/>
        <v>-4.904148384554774E-2</v>
      </c>
      <c r="Y72" s="60">
        <f t="shared" si="26"/>
        <v>-1.6801729214913498E-2</v>
      </c>
      <c r="Z72" s="59"/>
      <c r="AA72" s="59">
        <f>'Raw Data_vinc'!O84*'Raw Data_vinc'!O$95</f>
        <v>8.7791803023219561</v>
      </c>
      <c r="AB72" s="59">
        <f>'Raw Data_vinc'!P84*'Raw Data_vinc'!P$95</f>
        <v>0.98745993589743586</v>
      </c>
      <c r="AC72" s="59">
        <f>'Raw Data_vinc'!Q84*'Raw Data_vinc'!Q$95</f>
        <v>0.94530740612894559</v>
      </c>
      <c r="AD72" s="60">
        <f t="shared" si="16"/>
        <v>0.10767604418363826</v>
      </c>
      <c r="AE72" s="59">
        <f t="shared" si="17"/>
        <v>7.8338728961930109</v>
      </c>
      <c r="AF72" s="59">
        <f t="shared" si="18"/>
        <v>4.2152529768490266E-2</v>
      </c>
      <c r="AG72" s="60">
        <f t="shared" si="19"/>
        <v>5.3808033812975092E-3</v>
      </c>
    </row>
    <row r="73" spans="1:33" s="58" customFormat="1">
      <c r="A73" s="58" t="s">
        <v>114</v>
      </c>
      <c r="B73" s="58" t="s">
        <v>115</v>
      </c>
      <c r="C73" s="59">
        <f>'Raw Data_vinc'!C85*'Raw Data_vinc'!C$95</f>
        <v>4.461702079514855</v>
      </c>
      <c r="D73" s="59">
        <f>'Raw Data_vinc'!D85*'Raw Data_vinc'!D$95</f>
        <v>0</v>
      </c>
      <c r="E73" s="59">
        <f>'Raw Data_vinc'!E85*'Raw Data_vinc'!E$95</f>
        <v>3.4481576692373603</v>
      </c>
      <c r="F73" s="60">
        <f t="shared" si="8"/>
        <v>0.77283458370494729</v>
      </c>
      <c r="G73" s="59">
        <f t="shared" si="9"/>
        <v>1.0135444102774946</v>
      </c>
      <c r="H73" s="59">
        <f t="shared" si="10"/>
        <v>-3.4481576692373603</v>
      </c>
      <c r="I73" s="60">
        <f t="shared" si="11"/>
        <v>-3.402078521939953</v>
      </c>
      <c r="J73" s="59"/>
      <c r="K73" s="59">
        <f>'Raw Data_vinc'!G85*'Raw Data_vinc'!G$95</f>
        <v>4.167920859051323</v>
      </c>
      <c r="L73" s="59">
        <f>'Raw Data_vinc'!H85*'Raw Data_vinc'!H$95</f>
        <v>2.0526337705600666</v>
      </c>
      <c r="M73" s="59">
        <f>'Raw Data_vinc'!I85*'Raw Data_vinc'!I$95</f>
        <v>3.0171379605826907</v>
      </c>
      <c r="N73" s="60">
        <f t="shared" si="12"/>
        <v>0.72389521361243725</v>
      </c>
      <c r="O73" s="59">
        <f t="shared" si="13"/>
        <v>1.1507828984686324</v>
      </c>
      <c r="P73" s="59">
        <f t="shared" si="14"/>
        <v>-0.96450419002262411</v>
      </c>
      <c r="Q73" s="60">
        <f t="shared" si="15"/>
        <v>-0.83812871333603178</v>
      </c>
      <c r="R73" s="59"/>
      <c r="S73" s="59">
        <f>'Raw Data_vinc'!K85*'Raw Data_vinc'!K$95</f>
        <v>0.97904625712526561</v>
      </c>
      <c r="T73" s="59">
        <f>'Raw Data_vinc'!L85*'Raw Data_vinc'!L$95</f>
        <v>0.9483080356284026</v>
      </c>
      <c r="U73" s="59">
        <f>'Raw Data_vinc'!M85*'Raw Data_vinc'!M$95</f>
        <v>1.9946990389479007</v>
      </c>
      <c r="V73" s="60">
        <f t="shared" si="23"/>
        <v>2.0373899848254933</v>
      </c>
      <c r="W73" s="59">
        <f t="shared" si="24"/>
        <v>-1.0156527818226351</v>
      </c>
      <c r="X73" s="59">
        <f t="shared" si="25"/>
        <v>-1.0463910033194981</v>
      </c>
      <c r="Y73" s="60">
        <f t="shared" si="26"/>
        <v>1.030264497914043</v>
      </c>
      <c r="Z73" s="59"/>
      <c r="AA73" s="59">
        <f>'Raw Data_vinc'!O85*'Raw Data_vinc'!O$95</f>
        <v>10.973975377902445</v>
      </c>
      <c r="AB73" s="59">
        <f>'Raw Data_vinc'!P85*'Raw Data_vinc'!P$95</f>
        <v>0</v>
      </c>
      <c r="AC73" s="59">
        <f>'Raw Data_vinc'!Q85*'Raw Data_vinc'!Q$95</f>
        <v>1.8906148122578912</v>
      </c>
      <c r="AD73" s="60">
        <f t="shared" si="16"/>
        <v>0.17228167069382122</v>
      </c>
      <c r="AE73" s="59">
        <f t="shared" si="17"/>
        <v>9.0833605656445542</v>
      </c>
      <c r="AF73" s="59">
        <f t="shared" si="18"/>
        <v>-1.8906148122578912</v>
      </c>
      <c r="AG73" s="60">
        <f t="shared" si="19"/>
        <v>-0.20814045623253682</v>
      </c>
    </row>
    <row r="74" spans="1:33" s="58" customFormat="1">
      <c r="A74" s="58" t="s">
        <v>116</v>
      </c>
      <c r="B74" s="58" t="s">
        <v>117</v>
      </c>
      <c r="C74" s="59">
        <f>'Raw Data_vinc'!C86*'Raw Data_vinc'!C$95</f>
        <v>1.1154255198787137</v>
      </c>
      <c r="D74" s="59">
        <f>'Raw Data_vinc'!D86*'Raw Data_vinc'!D$95</f>
        <v>0.8370947747380576</v>
      </c>
      <c r="E74" s="59">
        <f>'Raw Data_vinc'!E86*'Raw Data_vinc'!E$95</f>
        <v>2.5861182519280201</v>
      </c>
      <c r="F74" s="60">
        <f t="shared" si="8"/>
        <v>2.3185037511148416</v>
      </c>
      <c r="G74" s="59">
        <f t="shared" si="9"/>
        <v>-1.4706927320493064</v>
      </c>
      <c r="H74" s="59">
        <f t="shared" si="10"/>
        <v>-1.7490234771899624</v>
      </c>
      <c r="I74" s="60">
        <f t="shared" si="11"/>
        <v>1.1892514589045544</v>
      </c>
      <c r="J74" s="59"/>
      <c r="K74" s="59">
        <f>'Raw Data_vinc'!G86*'Raw Data_vinc'!G$95</f>
        <v>1.3893069530171076</v>
      </c>
      <c r="L74" s="59">
        <f>'Raw Data_vinc'!H86*'Raw Data_vinc'!H$95</f>
        <v>1.0263168852800333</v>
      </c>
      <c r="M74" s="59">
        <f>'Raw Data_vinc'!I86*'Raw Data_vinc'!I$95</f>
        <v>1.0057126535275636</v>
      </c>
      <c r="N74" s="60">
        <f t="shared" si="12"/>
        <v>0.72389521361243736</v>
      </c>
      <c r="O74" s="59">
        <f t="shared" si="13"/>
        <v>0.38359429948954404</v>
      </c>
      <c r="P74" s="59">
        <f t="shared" si="14"/>
        <v>2.0604231752469726E-2</v>
      </c>
      <c r="Q74" s="60">
        <f t="shared" si="15"/>
        <v>5.3713602574094958E-2</v>
      </c>
      <c r="R74" s="59"/>
      <c r="S74" s="59">
        <f>'Raw Data_vinc'!K86*'Raw Data_vinc'!K$95</f>
        <v>0</v>
      </c>
      <c r="T74" s="59">
        <f>'Raw Data_vinc'!L86*'Raw Data_vinc'!L$95</f>
        <v>3.7932321425136104</v>
      </c>
      <c r="U74" s="59">
        <f>'Raw Data_vinc'!M86*'Raw Data_vinc'!M$95</f>
        <v>0.99734951947395034</v>
      </c>
      <c r="V74" s="60" t="e">
        <f t="shared" si="23"/>
        <v>#DIV/0!</v>
      </c>
      <c r="W74" s="59">
        <f t="shared" si="24"/>
        <v>-0.99734951947395034</v>
      </c>
      <c r="X74" s="59">
        <f t="shared" si="25"/>
        <v>2.7958826230396601</v>
      </c>
      <c r="Y74" s="60">
        <f t="shared" si="26"/>
        <v>-2.803312748889017</v>
      </c>
      <c r="Z74" s="59"/>
      <c r="AA74" s="59">
        <f>'Raw Data_vinc'!O86*'Raw Data_vinc'!O$95</f>
        <v>2.194795075580489</v>
      </c>
      <c r="AB74" s="59">
        <f>'Raw Data_vinc'!P86*'Raw Data_vinc'!P$95</f>
        <v>1.9749198717948717</v>
      </c>
      <c r="AC74" s="59">
        <f>'Raw Data_vinc'!Q86*'Raw Data_vinc'!Q$95</f>
        <v>0</v>
      </c>
      <c r="AD74" s="60">
        <f t="shared" si="16"/>
        <v>0</v>
      </c>
      <c r="AE74" s="59">
        <f t="shared" si="17"/>
        <v>2.194795075580489</v>
      </c>
      <c r="AF74" s="59">
        <f t="shared" si="18"/>
        <v>1.9749198717948717</v>
      </c>
      <c r="AG74" s="60">
        <f t="shared" si="19"/>
        <v>0.89981971153846163</v>
      </c>
    </row>
    <row r="75" spans="1:33" s="29" customFormat="1">
      <c r="A75" s="29" t="s">
        <v>118</v>
      </c>
      <c r="B75" s="29" t="s">
        <v>119</v>
      </c>
      <c r="C75" s="30">
        <f>'Raw Data_vinc'!C87*'Raw Data_vinc'!C$95</f>
        <v>5119.8031362432957</v>
      </c>
      <c r="D75" s="30">
        <f>'Raw Data_vinc'!D87*'Raw Data_vinc'!D$95</f>
        <v>5549.9383565133221</v>
      </c>
      <c r="E75" s="30">
        <f>'Raw Data_vinc'!E87*'Raw Data_vinc'!E$95</f>
        <v>1799.9383033419022</v>
      </c>
      <c r="F75" s="31">
        <f t="shared" si="8"/>
        <v>0.35156396748930935</v>
      </c>
      <c r="G75" s="30">
        <f t="shared" si="9"/>
        <v>3319.8648329013936</v>
      </c>
      <c r="H75" s="30">
        <f t="shared" si="10"/>
        <v>3750.0000531714199</v>
      </c>
      <c r="I75" s="31">
        <f t="shared" si="11"/>
        <v>1.129564076225992</v>
      </c>
      <c r="J75" s="30"/>
      <c r="K75" s="30">
        <f>'Raw Data_vinc'!G87*'Raw Data_vinc'!G$95</f>
        <v>1343.459823567543</v>
      </c>
      <c r="L75" s="30">
        <f>'Raw Data_vinc'!H87*'Raw Data_vinc'!H$95</f>
        <v>1555.8963980845306</v>
      </c>
      <c r="M75" s="30">
        <f>'Raw Data_vinc'!I87*'Raw Data_vinc'!I$95</f>
        <v>1529.6889460154241</v>
      </c>
      <c r="N75" s="31">
        <f t="shared" si="12"/>
        <v>1.1386190485051884</v>
      </c>
      <c r="O75" s="30">
        <f t="shared" si="13"/>
        <v>-186.22912244788108</v>
      </c>
      <c r="P75" s="30">
        <f t="shared" si="14"/>
        <v>26.207452069106466</v>
      </c>
      <c r="Q75" s="31">
        <f t="shared" si="15"/>
        <v>-0.14072692672673148</v>
      </c>
      <c r="R75" s="30"/>
      <c r="S75" s="30">
        <f>'Raw Data_vinc'!K87*'Raw Data_vinc'!K$95</f>
        <v>2105.9284990764463</v>
      </c>
      <c r="T75" s="30">
        <f>'Raw Data_vinc'!L87*'Raw Data_vinc'!L$95</f>
        <v>1314.354937380966</v>
      </c>
      <c r="U75" s="30">
        <f>'Raw Data_vinc'!M87*'Raw Data_vinc'!M$95</f>
        <v>766.96178047546778</v>
      </c>
      <c r="V75" s="31">
        <f t="shared" si="23"/>
        <v>0.36419174763617018</v>
      </c>
      <c r="W75" s="30">
        <f t="shared" si="24"/>
        <v>1338.9667186009785</v>
      </c>
      <c r="X75" s="30">
        <f t="shared" si="25"/>
        <v>547.39315690549824</v>
      </c>
      <c r="Y75" s="31">
        <f t="shared" si="26"/>
        <v>0.40881759740633644</v>
      </c>
      <c r="Z75" s="30"/>
      <c r="AA75" s="30">
        <f>'Raw Data_vinc'!O87*'Raw Data_vinc'!O$95</f>
        <v>8978.90665419978</v>
      </c>
      <c r="AB75" s="30">
        <f>'Raw Data_vinc'!P87*'Raw Data_vinc'!P$95</f>
        <v>10244.896834935897</v>
      </c>
      <c r="AC75" s="30">
        <f>'Raw Data_vinc'!Q87*'Raw Data_vinc'!Q$95</f>
        <v>3722.6205653357879</v>
      </c>
      <c r="AD75" s="33">
        <f t="shared" si="16"/>
        <v>0.4145961984797531</v>
      </c>
      <c r="AE75" s="34">
        <f t="shared" si="17"/>
        <v>5256.2860888639916</v>
      </c>
      <c r="AF75" s="34">
        <f t="shared" si="18"/>
        <v>6522.2762696001082</v>
      </c>
      <c r="AG75" s="33">
        <f t="shared" si="19"/>
        <v>1.2408526018814412</v>
      </c>
    </row>
    <row r="76" spans="1:33" s="61" customFormat="1">
      <c r="A76" s="61" t="s">
        <v>120</v>
      </c>
      <c r="B76" s="61" t="s">
        <v>121</v>
      </c>
      <c r="C76" s="62">
        <f>'Raw Data_vinc'!C88*'Raw Data_vinc'!C$95</f>
        <v>1931.9170004299322</v>
      </c>
      <c r="D76" s="62">
        <f>'Raw Data_vinc'!D88*'Raw Data_vinc'!D$95</f>
        <v>142.30611170546979</v>
      </c>
      <c r="E76" s="62">
        <f>'Raw Data_vinc'!E88*'Raw Data_vinc'!E$95</f>
        <v>127.58183376178233</v>
      </c>
      <c r="F76" s="63">
        <f t="shared" si="8"/>
        <v>6.6038982903194113E-2</v>
      </c>
      <c r="G76" s="62">
        <f t="shared" si="9"/>
        <v>1804.3351666681499</v>
      </c>
      <c r="H76" s="62">
        <f t="shared" si="10"/>
        <v>14.724277943687454</v>
      </c>
      <c r="I76" s="63">
        <f t="shared" si="11"/>
        <v>8.1605004522951347E-3</v>
      </c>
      <c r="J76" s="62"/>
      <c r="K76" s="62">
        <f>'Raw Data_vinc'!G88*'Raw Data_vinc'!G$95</f>
        <v>1093.3845720244638</v>
      </c>
      <c r="L76" s="62">
        <f>'Raw Data_vinc'!H88*'Raw Data_vinc'!H$95</f>
        <v>80.052717051842592</v>
      </c>
      <c r="M76" s="62">
        <f>'Raw Data_vinc'!I88*'Raw Data_vinc'!I$95</f>
        <v>81.462724935732652</v>
      </c>
      <c r="N76" s="63">
        <f t="shared" si="12"/>
        <v>7.4505098224405875E-2</v>
      </c>
      <c r="O76" s="62">
        <f t="shared" si="13"/>
        <v>1011.9218470887311</v>
      </c>
      <c r="P76" s="62">
        <f t="shared" si="14"/>
        <v>-1.41000788389006</v>
      </c>
      <c r="Q76" s="63">
        <f t="shared" si="15"/>
        <v>-1.3933960294924067E-3</v>
      </c>
      <c r="R76" s="62"/>
      <c r="S76" s="62">
        <f>'Raw Data_vinc'!K88*'Raw Data_vinc'!K$95</f>
        <v>1211.0802200639534</v>
      </c>
      <c r="T76" s="62">
        <f>'Raw Data_vinc'!L88*'Raw Data_vinc'!L$95</f>
        <v>122.33173659606393</v>
      </c>
      <c r="U76" s="62">
        <f>'Raw Data_vinc'!M88*'Raw Data_vinc'!M$95</f>
        <v>129.65543753161356</v>
      </c>
      <c r="V76" s="63">
        <f t="shared" si="23"/>
        <v>0.10705767907328785</v>
      </c>
      <c r="W76" s="62">
        <f t="shared" si="24"/>
        <v>1081.4247825323398</v>
      </c>
      <c r="X76" s="62">
        <f t="shared" si="25"/>
        <v>-7.3237009355496241</v>
      </c>
      <c r="Y76" s="63">
        <f t="shared" si="26"/>
        <v>-6.7722702991880159E-3</v>
      </c>
      <c r="Z76" s="62"/>
      <c r="AA76" s="62">
        <f>'Raw Data_vinc'!O88*'Raw Data_vinc'!O$95</f>
        <v>2605.2217547140403</v>
      </c>
      <c r="AB76" s="62">
        <f>'Raw Data_vinc'!P88*'Raw Data_vinc'!P$95</f>
        <v>239.9527644230769</v>
      </c>
      <c r="AC76" s="62">
        <f>'Raw Data_vinc'!Q88*'Raw Data_vinc'!Q$95</f>
        <v>213.63947378514172</v>
      </c>
      <c r="AD76" s="63">
        <f t="shared" si="16"/>
        <v>8.2004333565298224E-2</v>
      </c>
      <c r="AE76" s="62">
        <f t="shared" si="17"/>
        <v>2391.5822809288984</v>
      </c>
      <c r="AF76" s="62">
        <f t="shared" si="18"/>
        <v>26.313290637935182</v>
      </c>
      <c r="AG76" s="63">
        <f t="shared" si="19"/>
        <v>1.100246094301845E-2</v>
      </c>
    </row>
    <row r="77" spans="1:33" s="61" customFormat="1">
      <c r="A77" s="61" t="s">
        <v>122</v>
      </c>
      <c r="B77" s="61" t="s">
        <v>123</v>
      </c>
      <c r="C77" s="62">
        <f>'Raw Data_vinc'!C89*'Raw Data_vinc'!C$95</f>
        <v>7323.8839635236345</v>
      </c>
      <c r="D77" s="62">
        <f>'Raw Data_vinc'!D89*'Raw Data_vinc'!D$95</f>
        <v>1297.4969008439894</v>
      </c>
      <c r="E77" s="62">
        <f>'Raw Data_vinc'!E89*'Raw Data_vinc'!E$95</f>
        <v>373.26306769494425</v>
      </c>
      <c r="F77" s="63">
        <f t="shared" si="8"/>
        <v>5.0965180436223292E-2</v>
      </c>
      <c r="G77" s="62">
        <f t="shared" si="9"/>
        <v>6950.6208958286907</v>
      </c>
      <c r="H77" s="62">
        <f t="shared" si="10"/>
        <v>924.23383314904504</v>
      </c>
      <c r="I77" s="63">
        <f t="shared" si="11"/>
        <v>0.13297140600830495</v>
      </c>
      <c r="J77" s="62"/>
      <c r="K77" s="62">
        <f>'Raw Data_vinc'!G89*'Raw Data_vinc'!G$95</f>
        <v>5058.4666159352892</v>
      </c>
      <c r="L77" s="62">
        <f>'Raw Data_vinc'!H89*'Raw Data_vinc'!H$95</f>
        <v>847.73774724130749</v>
      </c>
      <c r="M77" s="62">
        <f>'Raw Data_vinc'!I89*'Raw Data_vinc'!I$95</f>
        <v>538.05626963724649</v>
      </c>
      <c r="N77" s="63">
        <f t="shared" si="12"/>
        <v>0.10636746478512879</v>
      </c>
      <c r="O77" s="62">
        <f t="shared" si="13"/>
        <v>4520.4103462980429</v>
      </c>
      <c r="P77" s="62">
        <f t="shared" si="14"/>
        <v>309.681477604061</v>
      </c>
      <c r="Q77" s="63">
        <f t="shared" si="15"/>
        <v>6.8507381826004438E-2</v>
      </c>
      <c r="R77" s="62"/>
      <c r="S77" s="62">
        <f>'Raw Data_vinc'!K89*'Raw Data_vinc'!K$95</f>
        <v>4846.2789727700647</v>
      </c>
      <c r="T77" s="62">
        <f>'Raw Data_vinc'!L89*'Raw Data_vinc'!L$95</f>
        <v>1884.2880667936361</v>
      </c>
      <c r="U77" s="62">
        <f>'Raw Data_vinc'!M89*'Raw Data_vinc'!M$95</f>
        <v>806.85576125442583</v>
      </c>
      <c r="V77" s="63">
        <f t="shared" si="23"/>
        <v>0.1664897472448307</v>
      </c>
      <c r="W77" s="62">
        <f t="shared" si="24"/>
        <v>4039.4232115156387</v>
      </c>
      <c r="X77" s="62">
        <f t="shared" si="25"/>
        <v>1077.4323055392101</v>
      </c>
      <c r="Y77" s="63">
        <f t="shared" si="26"/>
        <v>0.26672924551892768</v>
      </c>
      <c r="Z77" s="62"/>
      <c r="AA77" s="62">
        <f>'Raw Data_vinc'!O89*'Raw Data_vinc'!O$95</f>
        <v>15174.813152563502</v>
      </c>
      <c r="AB77" s="62">
        <f>'Raw Data_vinc'!P89*'Raw Data_vinc'!P$95</f>
        <v>6085.7155849358969</v>
      </c>
      <c r="AC77" s="62">
        <f>'Raw Data_vinc'!Q89*'Raw Data_vinc'!Q$95</f>
        <v>1790.4122272082229</v>
      </c>
      <c r="AD77" s="63">
        <f t="shared" si="16"/>
        <v>0.11798578402303202</v>
      </c>
      <c r="AE77" s="62">
        <f t="shared" si="17"/>
        <v>13384.400925355279</v>
      </c>
      <c r="AF77" s="62">
        <f t="shared" si="18"/>
        <v>4295.3033577276738</v>
      </c>
      <c r="AG77" s="63">
        <f t="shared" si="19"/>
        <v>0.32091861127610821</v>
      </c>
    </row>
    <row r="78" spans="1:33" s="61" customFormat="1">
      <c r="A78" s="61" t="s">
        <v>124</v>
      </c>
      <c r="B78" s="61" t="s">
        <v>125</v>
      </c>
      <c r="C78" s="62">
        <f>'Raw Data_vinc'!C90*'Raw Data_vinc'!C$95</f>
        <v>8054.4876790441922</v>
      </c>
      <c r="D78" s="62">
        <f>'Raw Data_vinc'!D90*'Raw Data_vinc'!D$95</f>
        <v>734.13211744527655</v>
      </c>
      <c r="E78" s="62">
        <f>'Raw Data_vinc'!E90*'Raw Data_vinc'!E$95</f>
        <v>735.31962296486711</v>
      </c>
      <c r="F78" s="63">
        <f t="shared" si="8"/>
        <v>9.1293158828461424E-2</v>
      </c>
      <c r="G78" s="62">
        <f t="shared" si="9"/>
        <v>7319.1680560793247</v>
      </c>
      <c r="H78" s="62">
        <f t="shared" si="10"/>
        <v>-1.1875055195905588</v>
      </c>
      <c r="I78" s="63">
        <f t="shared" si="11"/>
        <v>-1.6224596982770644E-4</v>
      </c>
      <c r="J78" s="62"/>
      <c r="K78" s="62">
        <f>'Raw Data_vinc'!G90*'Raw Data_vinc'!G$95</f>
        <v>6382.4761421605926</v>
      </c>
      <c r="L78" s="62">
        <f>'Raw Data_vinc'!H90*'Raw Data_vinc'!H$95</f>
        <v>322.26350197793045</v>
      </c>
      <c r="M78" s="62">
        <f>'Raw Data_vinc'!I90*'Raw Data_vinc'!I$95</f>
        <v>483.74778634675806</v>
      </c>
      <c r="N78" s="63">
        <f t="shared" si="12"/>
        <v>7.5793120972482003E-2</v>
      </c>
      <c r="O78" s="62">
        <f t="shared" si="13"/>
        <v>5898.7283558138342</v>
      </c>
      <c r="P78" s="62">
        <f t="shared" si="14"/>
        <v>-161.48428436882762</v>
      </c>
      <c r="Q78" s="63">
        <f t="shared" si="15"/>
        <v>-2.7376118144119554E-2</v>
      </c>
      <c r="R78" s="62"/>
      <c r="S78" s="62">
        <f>'Raw Data_vinc'!K90*'Raw Data_vinc'!K$95</f>
        <v>6871.9256787622389</v>
      </c>
      <c r="T78" s="62">
        <f>'Raw Data_vinc'!L90*'Raw Data_vinc'!L$95</f>
        <v>495.96510263365457</v>
      </c>
      <c r="U78" s="62">
        <f>'Raw Data_vinc'!M90*'Raw Data_vinc'!M$95</f>
        <v>665.23212948912487</v>
      </c>
      <c r="V78" s="63">
        <f t="shared" si="23"/>
        <v>9.6804325393831311E-2</v>
      </c>
      <c r="W78" s="62">
        <f t="shared" si="24"/>
        <v>6206.6935492731136</v>
      </c>
      <c r="X78" s="62">
        <f t="shared" si="25"/>
        <v>-169.26702685547031</v>
      </c>
      <c r="Y78" s="63">
        <f t="shared" si="26"/>
        <v>-2.7271690717724211E-2</v>
      </c>
      <c r="Z78" s="62"/>
      <c r="AA78" s="62">
        <f>'Raw Data_vinc'!O90*'Raw Data_vinc'!O$95</f>
        <v>13924.877357020412</v>
      </c>
      <c r="AB78" s="62">
        <f>'Raw Data_vinc'!P90*'Raw Data_vinc'!P$95</f>
        <v>1338.9956730769229</v>
      </c>
      <c r="AC78" s="62">
        <f>'Raw Data_vinc'!Q90*'Raw Data_vinc'!Q$95</f>
        <v>1381.0941203543896</v>
      </c>
      <c r="AD78" s="63">
        <f t="shared" si="16"/>
        <v>9.9181779842254236E-2</v>
      </c>
      <c r="AE78" s="62">
        <f t="shared" si="17"/>
        <v>12543.783236666022</v>
      </c>
      <c r="AF78" s="62">
        <f t="shared" si="18"/>
        <v>-42.098447277466676</v>
      </c>
      <c r="AG78" s="63">
        <f t="shared" si="19"/>
        <v>-3.3561204369676198E-3</v>
      </c>
    </row>
    <row r="79" spans="1:33" s="58" customFormat="1">
      <c r="A79" s="58" t="s">
        <v>126</v>
      </c>
      <c r="B79" s="58" t="s">
        <v>127</v>
      </c>
      <c r="C79" s="59">
        <f>'Raw Data_vinc'!C91*'Raw Data_vinc'!C$95</f>
        <v>5.5771275993935685</v>
      </c>
      <c r="D79" s="59">
        <f>'Raw Data_vinc'!D91*'Raw Data_vinc'!D$95</f>
        <v>1.6741895494761152</v>
      </c>
      <c r="E79" s="59">
        <f>'Raw Data_vinc'!E91*'Raw Data_vinc'!E$95</f>
        <v>0.86203941730934008</v>
      </c>
      <c r="F79" s="60">
        <f t="shared" si="8"/>
        <v>0.15456691674098946</v>
      </c>
      <c r="G79" s="59">
        <f t="shared" si="9"/>
        <v>4.7150881820842283</v>
      </c>
      <c r="H79" s="59">
        <f t="shared" si="10"/>
        <v>0.81215013216677512</v>
      </c>
      <c r="I79" s="60">
        <f t="shared" si="11"/>
        <v>0.17224495084793459</v>
      </c>
      <c r="J79" s="59"/>
      <c r="K79" s="59">
        <f>'Raw Data_vinc'!G91*'Raw Data_vinc'!G$95</f>
        <v>11.114455624136861</v>
      </c>
      <c r="L79" s="59">
        <f>'Raw Data_vinc'!H91*'Raw Data_vinc'!H$95</f>
        <v>0</v>
      </c>
      <c r="M79" s="59">
        <f>'Raw Data_vinc'!I91*'Raw Data_vinc'!I$95</f>
        <v>4.0228506141102542</v>
      </c>
      <c r="N79" s="60">
        <f t="shared" si="12"/>
        <v>0.36194760680621868</v>
      </c>
      <c r="O79" s="59">
        <f t="shared" si="13"/>
        <v>7.0916050100266066</v>
      </c>
      <c r="P79" s="59">
        <f t="shared" si="14"/>
        <v>-4.0228506141102542</v>
      </c>
      <c r="Q79" s="60">
        <f t="shared" si="15"/>
        <v>-0.56726941340112247</v>
      </c>
      <c r="R79" s="59"/>
      <c r="S79" s="59">
        <f>'Raw Data_vinc'!K91*'Raw Data_vinc'!K$95</f>
        <v>2.937138771375797</v>
      </c>
      <c r="T79" s="59">
        <f>'Raw Data_vinc'!L91*'Raw Data_vinc'!L$95</f>
        <v>0.9483080356284026</v>
      </c>
      <c r="U79" s="59">
        <f>'Raw Data_vinc'!M91*'Raw Data_vinc'!M$95</f>
        <v>0.99734951947395034</v>
      </c>
      <c r="V79" s="59"/>
      <c r="W79" s="59"/>
      <c r="X79" s="59"/>
      <c r="Y79" s="59"/>
      <c r="Z79" s="59"/>
      <c r="AA79" s="59">
        <f>'Raw Data_vinc'!O91*'Raw Data_vinc'!O$95</f>
        <v>16.460963066853669</v>
      </c>
      <c r="AB79" s="59">
        <f>'Raw Data_vinc'!P91*'Raw Data_vinc'!P$95</f>
        <v>3.9498397435897434</v>
      </c>
      <c r="AC79" s="59">
        <f>'Raw Data_vinc'!Q91*'Raw Data_vinc'!Q$95</f>
        <v>2.8359222183868367</v>
      </c>
      <c r="AD79" s="59"/>
      <c r="AE79" s="59"/>
      <c r="AF79" s="59"/>
      <c r="AG79" s="59"/>
    </row>
  </sheetData>
  <mergeCells count="8">
    <mergeCell ref="AE2:AG2"/>
    <mergeCell ref="C2:E2"/>
    <mergeCell ref="K2:M2"/>
    <mergeCell ref="S2:U2"/>
    <mergeCell ref="AA2:AC2"/>
    <mergeCell ref="G2:I2"/>
    <mergeCell ref="O2:Q2"/>
    <mergeCell ref="W2:Y2"/>
  </mergeCells>
  <conditionalFormatting sqref="C12:C19 T12:T19">
    <cfRule type="cellIs" dxfId="22" priority="23" operator="lessThan">
      <formula>20</formula>
    </cfRule>
  </conditionalFormatting>
  <conditionalFormatting sqref="C24:C79 T24:T79">
    <cfRule type="cellIs" dxfId="21" priority="22" operator="lessThan">
      <formula>20</formula>
    </cfRule>
  </conditionalFormatting>
  <conditionalFormatting sqref="D12:D19 D24:D79">
    <cfRule type="cellIs" dxfId="20" priority="21" operator="lessThan">
      <formula>19</formula>
    </cfRule>
  </conditionalFormatting>
  <conditionalFormatting sqref="C1:E1048576 K1:M1048576 S1:U1048576 AA1:AC1048576">
    <cfRule type="cellIs" dxfId="19" priority="20" operator="lessThan">
      <formula>27</formula>
    </cfRule>
  </conditionalFormatting>
  <conditionalFormatting sqref="AA24:AB79">
    <cfRule type="cellIs" dxfId="18" priority="19" operator="lessThan">
      <formula>16</formula>
    </cfRule>
  </conditionalFormatting>
  <conditionalFormatting sqref="AA12:AB19">
    <cfRule type="cellIs" dxfId="17" priority="18" operator="lessThan">
      <formula>16</formula>
    </cfRule>
  </conditionalFormatting>
  <conditionalFormatting sqref="AC12:AG19 AC79:AG79 AC24:AC78">
    <cfRule type="cellIs" dxfId="16" priority="17" operator="lessThan">
      <formula>14</formula>
    </cfRule>
  </conditionalFormatting>
  <conditionalFormatting sqref="K12:K19 K24:K79">
    <cfRule type="cellIs" dxfId="15" priority="16" operator="lessThan">
      <formula>24</formula>
    </cfRule>
  </conditionalFormatting>
  <conditionalFormatting sqref="L24:L79 L12:L19">
    <cfRule type="cellIs" dxfId="14" priority="15" operator="lessThan">
      <formula>23</formula>
    </cfRule>
  </conditionalFormatting>
  <conditionalFormatting sqref="M12:Q19 M24:M79">
    <cfRule type="cellIs" dxfId="13" priority="14" operator="lessThan">
      <formula>13</formula>
    </cfRule>
  </conditionalFormatting>
  <conditionalFormatting sqref="S12:S19 S24:S79">
    <cfRule type="cellIs" dxfId="12" priority="13" operator="lessThan">
      <formula>22</formula>
    </cfRule>
  </conditionalFormatting>
  <conditionalFormatting sqref="U12:Y19 U79:Y79 U24:U78">
    <cfRule type="cellIs" dxfId="11" priority="12" operator="lessThan">
      <formula>21</formula>
    </cfRule>
  </conditionalFormatting>
  <conditionalFormatting sqref="N24:Q24">
    <cfRule type="cellIs" dxfId="10" priority="11" operator="lessThan">
      <formula>27</formula>
    </cfRule>
  </conditionalFormatting>
  <conditionalFormatting sqref="N25:Q79">
    <cfRule type="cellIs" dxfId="9" priority="10" operator="lessThan">
      <formula>27</formula>
    </cfRule>
  </conditionalFormatting>
  <conditionalFormatting sqref="V44:Y44">
    <cfRule type="cellIs" dxfId="8" priority="9" operator="lessThan">
      <formula>27</formula>
    </cfRule>
  </conditionalFormatting>
  <conditionalFormatting sqref="V45:Y78">
    <cfRule type="cellIs" dxfId="7" priority="8" operator="lessThan">
      <formula>27</formula>
    </cfRule>
  </conditionalFormatting>
  <conditionalFormatting sqref="V24:Y43">
    <cfRule type="cellIs" dxfId="6" priority="7" operator="lessThan">
      <formula>27</formula>
    </cfRule>
  </conditionalFormatting>
  <conditionalFormatting sqref="AD24:AG24">
    <cfRule type="cellIs" dxfId="5" priority="6" operator="lessThan">
      <formula>27</formula>
    </cfRule>
  </conditionalFormatting>
  <conditionalFormatting sqref="AD25:AG78">
    <cfRule type="cellIs" dxfId="4" priority="5" operator="lessThan">
      <formula>27</formula>
    </cfRule>
  </conditionalFormatting>
  <conditionalFormatting sqref="F1:F1048576">
    <cfRule type="cellIs" dxfId="3" priority="4" operator="lessThan">
      <formula>0.25</formula>
    </cfRule>
  </conditionalFormatting>
  <conditionalFormatting sqref="N1:N1048576">
    <cfRule type="cellIs" dxfId="2" priority="3" operator="lessThan">
      <formula>0.25</formula>
    </cfRule>
  </conditionalFormatting>
  <conditionalFormatting sqref="V1:V1048576">
    <cfRule type="cellIs" dxfId="1" priority="2" operator="lessThan">
      <formula>0.25</formula>
    </cfRule>
  </conditionalFormatting>
  <conditionalFormatting sqref="AD1:AD1048576">
    <cfRule type="cellIs" dxfId="0" priority="1" operator="lessThan">
      <formula>0.25</formula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2"/>
  <sheetViews>
    <sheetView topLeftCell="A2" workbookViewId="0">
      <selection activeCell="C7" sqref="C7"/>
    </sheetView>
  </sheetViews>
  <sheetFormatPr baseColWidth="10" defaultRowHeight="14" x14ac:dyDescent="0"/>
  <cols>
    <col min="1" max="1" width="2.6640625" customWidth="1"/>
    <col min="2" max="2" width="15.33203125" customWidth="1"/>
    <col min="3" max="3" width="26.83203125" customWidth="1"/>
    <col min="4" max="6" width="6.6640625" style="35" customWidth="1"/>
    <col min="7" max="7" width="6.6640625" style="36" customWidth="1"/>
    <col min="8" max="9" width="6.6640625" style="35" customWidth="1"/>
    <col min="10" max="10" width="6.6640625" style="36" customWidth="1"/>
    <col min="11" max="11" width="6.6640625" customWidth="1"/>
    <col min="12" max="14" width="5.33203125" style="35" customWidth="1"/>
    <col min="15" max="15" width="5.33203125" style="36" customWidth="1"/>
    <col min="16" max="17" width="5.33203125" style="35" customWidth="1"/>
    <col min="18" max="18" width="6.6640625" style="36" customWidth="1"/>
    <col min="19" max="19" width="5.6640625" customWidth="1"/>
    <col min="20" max="22" width="5.1640625" customWidth="1"/>
    <col min="23" max="23" width="5.1640625" style="26" customWidth="1"/>
    <col min="24" max="25" width="5.1640625" customWidth="1"/>
    <col min="26" max="26" width="5.1640625" style="26" customWidth="1"/>
    <col min="27" max="27" width="5.83203125" customWidth="1"/>
    <col min="28" max="28" width="5.5" style="35" customWidth="1"/>
    <col min="29" max="29" width="5.6640625" style="35" customWidth="1"/>
    <col min="30" max="30" width="4.83203125" style="35" customWidth="1"/>
    <col min="31" max="31" width="5.1640625" style="36" customWidth="1"/>
    <col min="32" max="32" width="6.33203125" style="35" customWidth="1"/>
    <col min="33" max="33" width="5.83203125" style="35" customWidth="1"/>
    <col min="34" max="34" width="5.1640625" style="36" customWidth="1"/>
    <col min="35" max="35" width="5.1640625" style="55" customWidth="1"/>
    <col min="36" max="36" width="5.1640625" style="27" customWidth="1"/>
    <col min="37" max="37" width="7.83203125" style="27" customWidth="1"/>
    <col min="38" max="49" width="10.83203125" style="39"/>
  </cols>
  <sheetData>
    <row r="1" spans="1:56" s="40" customFormat="1">
      <c r="A1" s="40" t="s">
        <v>0</v>
      </c>
      <c r="D1" s="40" t="s">
        <v>165</v>
      </c>
      <c r="G1" s="41"/>
      <c r="J1" s="41"/>
      <c r="L1" s="40" t="s">
        <v>166</v>
      </c>
      <c r="O1" s="41"/>
      <c r="R1" s="41"/>
      <c r="T1" s="40" t="s">
        <v>167</v>
      </c>
      <c r="W1" s="41"/>
      <c r="Z1" s="41"/>
      <c r="AB1" s="40" t="s">
        <v>168</v>
      </c>
      <c r="AE1" s="41"/>
      <c r="AH1" s="41"/>
      <c r="AI1" s="46"/>
      <c r="AJ1" s="47"/>
      <c r="AK1" s="47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</row>
    <row r="2" spans="1:56" s="42" customFormat="1" ht="25" customHeight="1">
      <c r="A2" s="42" t="s">
        <v>156</v>
      </c>
      <c r="C2" s="42" t="s">
        <v>187</v>
      </c>
      <c r="D2" s="42" t="s">
        <v>157</v>
      </c>
      <c r="E2" s="42" t="s">
        <v>158</v>
      </c>
      <c r="F2" s="42" t="s">
        <v>159</v>
      </c>
      <c r="G2" s="43" t="s">
        <v>172</v>
      </c>
      <c r="H2" s="42" t="s">
        <v>173</v>
      </c>
      <c r="I2" s="42" t="s">
        <v>174</v>
      </c>
      <c r="J2" s="43" t="s">
        <v>175</v>
      </c>
      <c r="L2" s="42" t="s">
        <v>157</v>
      </c>
      <c r="M2" s="42" t="s">
        <v>158</v>
      </c>
      <c r="N2" s="42" t="s">
        <v>159</v>
      </c>
      <c r="O2" s="43" t="s">
        <v>172</v>
      </c>
      <c r="P2" s="42" t="s">
        <v>173</v>
      </c>
      <c r="Q2" s="42" t="s">
        <v>174</v>
      </c>
      <c r="R2" s="43" t="s">
        <v>175</v>
      </c>
      <c r="T2" s="42" t="s">
        <v>157</v>
      </c>
      <c r="U2" s="42" t="s">
        <v>158</v>
      </c>
      <c r="V2" s="42" t="s">
        <v>159</v>
      </c>
      <c r="W2" s="43" t="s">
        <v>172</v>
      </c>
      <c r="X2" s="42" t="s">
        <v>173</v>
      </c>
      <c r="Y2" s="42" t="s">
        <v>174</v>
      </c>
      <c r="Z2" s="43" t="s">
        <v>175</v>
      </c>
      <c r="AB2" s="42" t="s">
        <v>157</v>
      </c>
      <c r="AC2" s="42" t="s">
        <v>158</v>
      </c>
      <c r="AD2" s="42" t="s">
        <v>159</v>
      </c>
      <c r="AE2" s="43" t="s">
        <v>172</v>
      </c>
      <c r="AF2" s="42" t="s">
        <v>173</v>
      </c>
      <c r="AG2" s="42" t="s">
        <v>174</v>
      </c>
      <c r="AH2" s="43" t="s">
        <v>175</v>
      </c>
      <c r="AI2" s="48" t="s">
        <v>183</v>
      </c>
      <c r="AJ2" s="49" t="s">
        <v>181</v>
      </c>
      <c r="AK2" s="50" t="s">
        <v>182</v>
      </c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</row>
    <row r="3" spans="1:56" s="29" customFormat="1">
      <c r="A3" t="s">
        <v>78</v>
      </c>
      <c r="B3" t="s">
        <v>79</v>
      </c>
      <c r="C3" t="s">
        <v>188</v>
      </c>
      <c r="D3">
        <v>5132.0728169619615</v>
      </c>
      <c r="E3">
        <v>5554.9609251617503</v>
      </c>
      <c r="F3">
        <v>412.05484147386454</v>
      </c>
      <c r="G3" s="26">
        <v>8.0290139319922793E-2</v>
      </c>
      <c r="H3">
        <v>4720.0179754880974</v>
      </c>
      <c r="I3">
        <v>5142.9060836878862</v>
      </c>
      <c r="J3" s="26">
        <v>1.0895945969688936</v>
      </c>
      <c r="K3"/>
      <c r="L3">
        <v>975.29348101800952</v>
      </c>
      <c r="M3">
        <v>178.5791380387258</v>
      </c>
      <c r="N3">
        <v>98.559840045701236</v>
      </c>
      <c r="O3" s="26">
        <v>0.10105659677210664</v>
      </c>
      <c r="P3">
        <v>876.73364097230831</v>
      </c>
      <c r="Q3">
        <v>80.019297993024566</v>
      </c>
      <c r="R3" s="26">
        <v>9.126979307453309E-2</v>
      </c>
      <c r="S3"/>
      <c r="T3">
        <v>2114.7399153905735</v>
      </c>
      <c r="U3">
        <v>808.90675439102745</v>
      </c>
      <c r="V3">
        <v>463.76752655538689</v>
      </c>
      <c r="W3" s="26">
        <v>0.21930239419996628</v>
      </c>
      <c r="X3">
        <v>1650.9723888351866</v>
      </c>
      <c r="Y3">
        <v>345.13922783564055</v>
      </c>
      <c r="Z3" s="26">
        <v>0.20905208964708805</v>
      </c>
      <c r="AA3"/>
      <c r="AB3">
        <v>9787.6886395511901</v>
      </c>
      <c r="AC3">
        <v>12186.243068910257</v>
      </c>
      <c r="AD3">
        <v>466.98185862769913</v>
      </c>
      <c r="AE3" s="26">
        <v>4.7711147731106449E-2</v>
      </c>
      <c r="AF3">
        <v>9320.7067809234904</v>
      </c>
      <c r="AG3">
        <v>11719.261210282557</v>
      </c>
      <c r="AH3" s="26">
        <v>1.2573361104190233</v>
      </c>
      <c r="AI3" s="51">
        <v>4</v>
      </c>
      <c r="AJ3" s="28">
        <f>AVERAGE(AH3,Z3,R3,J3)</f>
        <v>0.66181314752738452</v>
      </c>
      <c r="AK3" s="28">
        <f>STDEV(AH3,Z3,R3,J3)</f>
        <v>0.59670117106770504</v>
      </c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</row>
    <row r="4" spans="1:56" s="29" customFormat="1">
      <c r="A4" t="s">
        <v>80</v>
      </c>
      <c r="B4" t="s">
        <v>81</v>
      </c>
      <c r="C4" t="s">
        <v>188</v>
      </c>
      <c r="D4">
        <v>342.43563460276511</v>
      </c>
      <c r="E4">
        <v>346.55723674155587</v>
      </c>
      <c r="F4">
        <v>333.60925449871462</v>
      </c>
      <c r="G4" s="37">
        <v>0.97422470323718113</v>
      </c>
      <c r="H4" s="38">
        <v>8.8263801040504859</v>
      </c>
      <c r="I4" s="38">
        <v>12.947982242841249</v>
      </c>
      <c r="J4" s="37">
        <v>1.4669640430394939</v>
      </c>
      <c r="K4"/>
      <c r="L4">
        <v>1765.8091372847437</v>
      </c>
      <c r="M4">
        <v>1897.6599208827815</v>
      </c>
      <c r="N4">
        <v>1874.6483861753784</v>
      </c>
      <c r="O4" s="37">
        <v>1.0616370402624573</v>
      </c>
      <c r="P4" s="38">
        <v>-108.83924889063474</v>
      </c>
      <c r="Q4" s="38">
        <v>23.011534707403143</v>
      </c>
      <c r="R4" s="37">
        <v>-0.21142680551320134</v>
      </c>
      <c r="S4"/>
      <c r="T4">
        <v>3568.6236072215929</v>
      </c>
      <c r="U4">
        <v>1761.0080221619437</v>
      </c>
      <c r="V4">
        <v>652.26658573596353</v>
      </c>
      <c r="W4" s="26">
        <v>0.18277819616952984</v>
      </c>
      <c r="X4">
        <v>2916.3570214856295</v>
      </c>
      <c r="Y4">
        <v>1108.7414364259803</v>
      </c>
      <c r="Z4" s="26">
        <v>0.38018028254344977</v>
      </c>
      <c r="AA4"/>
      <c r="AB4">
        <v>12998.673835125446</v>
      </c>
      <c r="AC4">
        <v>15147.635416666666</v>
      </c>
      <c r="AD4">
        <v>7401.7569899896444</v>
      </c>
      <c r="AE4" s="37">
        <v>0.56942401077780502</v>
      </c>
      <c r="AF4" s="38">
        <v>5596.9168451358019</v>
      </c>
      <c r="AG4" s="38">
        <v>7745.8784266770217</v>
      </c>
      <c r="AH4" s="37">
        <v>1.3839545308608348</v>
      </c>
      <c r="AI4" s="52">
        <v>1</v>
      </c>
      <c r="AJ4" s="45">
        <f t="shared" ref="AJ4:AJ8" si="0">AVERAGE(AH4,Z4,R4,J4)</f>
        <v>0.75491801273264425</v>
      </c>
      <c r="AK4" s="45">
        <f t="shared" ref="AK4:AK8" si="1">STDEV(AH4,Z4,R4,J4)</f>
        <v>0.81177730209553689</v>
      </c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</row>
    <row r="5" spans="1:56" s="29" customFormat="1">
      <c r="A5" t="s">
        <v>94</v>
      </c>
      <c r="B5" t="s">
        <v>95</v>
      </c>
      <c r="C5" t="s">
        <v>189</v>
      </c>
      <c r="D5">
        <v>1814.7973208426672</v>
      </c>
      <c r="E5">
        <v>2122.8723487357142</v>
      </c>
      <c r="F5">
        <v>238.78491859468721</v>
      </c>
      <c r="G5" s="26">
        <v>0.13157663164491112</v>
      </c>
      <c r="H5">
        <v>1576.0124022479799</v>
      </c>
      <c r="I5">
        <v>1884.087430141027</v>
      </c>
      <c r="J5" s="26">
        <v>1.1954775403122573</v>
      </c>
      <c r="K5"/>
      <c r="L5">
        <v>1935.304585552831</v>
      </c>
      <c r="M5">
        <v>1869.9493649802207</v>
      </c>
      <c r="N5">
        <v>417.37075121393889</v>
      </c>
      <c r="O5" s="26">
        <v>0.21566153169358326</v>
      </c>
      <c r="P5">
        <v>1517.9338343388922</v>
      </c>
      <c r="Q5">
        <v>1452.5786137662817</v>
      </c>
      <c r="R5" s="26">
        <v>0.95694461833965594</v>
      </c>
      <c r="S5"/>
      <c r="T5">
        <v>1632.0701106278177</v>
      </c>
      <c r="U5">
        <v>1628.2448971739673</v>
      </c>
      <c r="V5">
        <v>308.18100151745068</v>
      </c>
      <c r="W5" s="26">
        <v>0.18882828593613601</v>
      </c>
      <c r="X5">
        <v>1323.8891091103669</v>
      </c>
      <c r="Y5">
        <v>1320.0638956565167</v>
      </c>
      <c r="Z5" s="26">
        <v>0.99711062397331696</v>
      </c>
      <c r="AA5"/>
      <c r="AB5">
        <v>1235.6696275518152</v>
      </c>
      <c r="AC5">
        <v>1790.2648637820512</v>
      </c>
      <c r="AD5">
        <v>118.16342576611819</v>
      </c>
      <c r="AE5" s="26">
        <v>9.5627037463266659E-2</v>
      </c>
      <c r="AF5">
        <v>1117.5062017856969</v>
      </c>
      <c r="AG5">
        <v>1672.1014380159329</v>
      </c>
      <c r="AH5" s="26">
        <v>1.4962793363867077</v>
      </c>
      <c r="AI5" s="51">
        <v>4</v>
      </c>
      <c r="AJ5" s="28">
        <f t="shared" si="0"/>
        <v>1.1614530297529846</v>
      </c>
      <c r="AK5" s="28">
        <f t="shared" si="1"/>
        <v>0.246372644320908</v>
      </c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</row>
    <row r="6" spans="1:56" s="29" customFormat="1" ht="30">
      <c r="A6" t="s">
        <v>104</v>
      </c>
      <c r="B6" t="s">
        <v>105</v>
      </c>
      <c r="C6" s="56" t="s">
        <v>190</v>
      </c>
      <c r="D6">
        <v>1763.4877469282465</v>
      </c>
      <c r="E6">
        <v>687.25481005994527</v>
      </c>
      <c r="F6">
        <v>126.71979434447299</v>
      </c>
      <c r="G6" s="26">
        <v>7.1857485012414443E-2</v>
      </c>
      <c r="H6">
        <v>1636.7679525837734</v>
      </c>
      <c r="I6">
        <v>560.53501571547224</v>
      </c>
      <c r="J6" s="26">
        <v>0.34246455939623049</v>
      </c>
      <c r="K6"/>
      <c r="L6">
        <v>1161.4606127223019</v>
      </c>
      <c r="M6">
        <v>103.65800541328336</v>
      </c>
      <c r="N6">
        <v>104.59411596686661</v>
      </c>
      <c r="O6" s="26">
        <v>9.0053950018772116E-2</v>
      </c>
      <c r="P6">
        <v>1056.8664967554353</v>
      </c>
      <c r="Q6">
        <v>-0.93611055358324791</v>
      </c>
      <c r="R6" s="26">
        <v>-8.8574153543242561E-4</v>
      </c>
      <c r="S6"/>
      <c r="T6">
        <v>1036.8099862956562</v>
      </c>
      <c r="U6">
        <v>161.21236605682844</v>
      </c>
      <c r="V6">
        <v>172.54146686899341</v>
      </c>
      <c r="W6" s="26">
        <v>0.16641570697583113</v>
      </c>
      <c r="X6">
        <v>864.26851942666281</v>
      </c>
      <c r="Y6">
        <v>-11.329100812164967</v>
      </c>
      <c r="Z6" s="26">
        <v>-1.3108311314729419E-2</v>
      </c>
      <c r="AA6"/>
      <c r="AB6">
        <v>2660.0916316035527</v>
      </c>
      <c r="AC6">
        <v>192.5546875</v>
      </c>
      <c r="AD6">
        <v>122.88996279676293</v>
      </c>
      <c r="AE6" s="26">
        <v>4.6197642719052717E-2</v>
      </c>
      <c r="AF6">
        <v>2537.2016688067897</v>
      </c>
      <c r="AG6">
        <v>69.66472470323707</v>
      </c>
      <c r="AH6" s="26">
        <v>2.7457306827328162E-2</v>
      </c>
      <c r="AI6" s="51">
        <v>4</v>
      </c>
      <c r="AJ6" s="28">
        <f t="shared" si="0"/>
        <v>8.8981953343349199E-2</v>
      </c>
      <c r="AK6" s="28">
        <f t="shared" si="1"/>
        <v>0.16984045299541556</v>
      </c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</row>
    <row r="7" spans="1:56" s="29" customFormat="1" ht="30">
      <c r="A7" t="s">
        <v>118</v>
      </c>
      <c r="B7" t="s">
        <v>119</v>
      </c>
      <c r="C7" s="57" t="s">
        <v>191</v>
      </c>
      <c r="D7">
        <v>5119.8031362432957</v>
      </c>
      <c r="E7">
        <v>5549.9383565133221</v>
      </c>
      <c r="F7">
        <v>1799.9383033419022</v>
      </c>
      <c r="G7" s="37">
        <v>0.35156396748930935</v>
      </c>
      <c r="H7" s="38">
        <v>3319.8648329013936</v>
      </c>
      <c r="I7" s="38">
        <v>3750.0000531714199</v>
      </c>
      <c r="J7" s="37">
        <v>1.129564076225992</v>
      </c>
      <c r="K7"/>
      <c r="L7">
        <v>1343.459823567543</v>
      </c>
      <c r="M7">
        <v>1555.8963980845306</v>
      </c>
      <c r="N7">
        <v>1529.6889460154241</v>
      </c>
      <c r="O7" s="37">
        <v>1.1386190485051884</v>
      </c>
      <c r="P7" s="38">
        <v>-186.22912244788108</v>
      </c>
      <c r="Q7" s="38">
        <v>26.207452069106466</v>
      </c>
      <c r="R7" s="37">
        <v>-0.14072692672673148</v>
      </c>
      <c r="S7"/>
      <c r="T7">
        <v>2105.9284990764463</v>
      </c>
      <c r="U7">
        <v>1314.354937380966</v>
      </c>
      <c r="V7">
        <v>766.96178047546778</v>
      </c>
      <c r="W7" s="37">
        <v>0.36419174763617018</v>
      </c>
      <c r="X7" s="38">
        <v>1338.9667186009785</v>
      </c>
      <c r="Y7" s="38">
        <v>547.39315690549824</v>
      </c>
      <c r="Z7" s="37">
        <v>0.40881759740633644</v>
      </c>
      <c r="AA7"/>
      <c r="AB7">
        <v>8978.90665419978</v>
      </c>
      <c r="AC7">
        <v>10244.896834935897</v>
      </c>
      <c r="AD7">
        <v>3722.6205653357879</v>
      </c>
      <c r="AE7" s="26">
        <v>0.4145961984797531</v>
      </c>
      <c r="AF7">
        <v>5256.2860888639916</v>
      </c>
      <c r="AG7">
        <v>6522.2762696001082</v>
      </c>
      <c r="AH7" s="26">
        <v>1.2408526018814412</v>
      </c>
      <c r="AI7" s="52">
        <v>1</v>
      </c>
      <c r="AJ7" s="45">
        <f t="shared" si="0"/>
        <v>0.65962683719675952</v>
      </c>
      <c r="AK7" s="45">
        <f t="shared" si="1"/>
        <v>0.6486231109949907</v>
      </c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</row>
    <row r="8" spans="1:56" s="29" customFormat="1" ht="15">
      <c r="A8" t="s">
        <v>122</v>
      </c>
      <c r="B8" t="s">
        <v>123</v>
      </c>
      <c r="C8" s="56" t="s">
        <v>192</v>
      </c>
      <c r="D8">
        <v>7323.8839635236345</v>
      </c>
      <c r="E8">
        <v>1297.4969008439894</v>
      </c>
      <c r="F8">
        <v>373.26306769494425</v>
      </c>
      <c r="G8" s="26">
        <v>5.0965180436223292E-2</v>
      </c>
      <c r="H8">
        <v>6950.6208958286907</v>
      </c>
      <c r="I8">
        <v>924.23383314904504</v>
      </c>
      <c r="J8" s="26">
        <v>0.13297140600830495</v>
      </c>
      <c r="K8"/>
      <c r="L8">
        <v>5058.4666159352892</v>
      </c>
      <c r="M8">
        <v>847.73774724130749</v>
      </c>
      <c r="N8">
        <v>538.05626963724649</v>
      </c>
      <c r="O8" s="26">
        <v>0.10636746478512879</v>
      </c>
      <c r="P8">
        <v>4520.4103462980429</v>
      </c>
      <c r="Q8">
        <v>309.681477604061</v>
      </c>
      <c r="R8" s="26">
        <v>6.8507381826004438E-2</v>
      </c>
      <c r="S8"/>
      <c r="T8">
        <v>4846.2789727700647</v>
      </c>
      <c r="U8">
        <v>1884.2880667936361</v>
      </c>
      <c r="V8">
        <v>806.85576125442583</v>
      </c>
      <c r="W8" s="26">
        <v>0.1664897472448307</v>
      </c>
      <c r="X8">
        <v>4039.4232115156387</v>
      </c>
      <c r="Y8">
        <v>1077.4323055392101</v>
      </c>
      <c r="Z8" s="26">
        <v>0.26672924551892768</v>
      </c>
      <c r="AA8"/>
      <c r="AB8">
        <v>15174.813152563502</v>
      </c>
      <c r="AC8">
        <v>6085.7155849358969</v>
      </c>
      <c r="AD8">
        <v>1790.4122272082229</v>
      </c>
      <c r="AE8" s="26">
        <v>0.11798578402303202</v>
      </c>
      <c r="AF8">
        <v>13384.400925355279</v>
      </c>
      <c r="AG8">
        <v>4295.3033577276738</v>
      </c>
      <c r="AH8" s="26">
        <v>0.32091861127610821</v>
      </c>
      <c r="AI8" s="51">
        <v>4</v>
      </c>
      <c r="AJ8" s="28">
        <f t="shared" si="0"/>
        <v>0.19728166115733631</v>
      </c>
      <c r="AK8" s="28">
        <f t="shared" si="1"/>
        <v>0.11665859925864797</v>
      </c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</row>
    <row r="9" spans="1:56" s="40" customFormat="1">
      <c r="D9" s="40" t="s">
        <v>177</v>
      </c>
      <c r="G9" s="41"/>
      <c r="J9" s="41"/>
      <c r="L9" s="40" t="s">
        <v>178</v>
      </c>
      <c r="O9" s="41"/>
      <c r="R9" s="41"/>
      <c r="T9" s="40" t="s">
        <v>179</v>
      </c>
      <c r="W9" s="41"/>
      <c r="Z9" s="41"/>
      <c r="AB9" s="40" t="s">
        <v>180</v>
      </c>
      <c r="AE9" s="41"/>
      <c r="AH9" s="41"/>
      <c r="AI9" s="46"/>
      <c r="AJ9" s="47"/>
      <c r="AK9" s="47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</row>
    <row r="10" spans="1:56" s="29" customFormat="1">
      <c r="A10" t="s">
        <v>176</v>
      </c>
      <c r="B10" t="s">
        <v>79</v>
      </c>
      <c r="C10" t="s">
        <v>188</v>
      </c>
      <c r="D10">
        <v>979</v>
      </c>
      <c r="E10">
        <v>344</v>
      </c>
      <c r="F10">
        <v>136</v>
      </c>
      <c r="G10" s="26">
        <v>0.13891726251276812</v>
      </c>
      <c r="H10">
        <v>843</v>
      </c>
      <c r="I10">
        <v>208</v>
      </c>
      <c r="J10" s="26">
        <v>0.24673784104389088</v>
      </c>
      <c r="K10"/>
      <c r="L10">
        <v>2432</v>
      </c>
      <c r="M10">
        <v>1296</v>
      </c>
      <c r="N10">
        <v>118</v>
      </c>
      <c r="O10" s="26">
        <v>4.8519736842105261E-2</v>
      </c>
      <c r="P10">
        <v>2314</v>
      </c>
      <c r="Q10">
        <v>1178</v>
      </c>
      <c r="R10" s="26">
        <v>0.50907519446845284</v>
      </c>
      <c r="S10"/>
      <c r="T10">
        <v>4084</v>
      </c>
      <c r="U10">
        <v>4046</v>
      </c>
      <c r="V10">
        <v>214</v>
      </c>
      <c r="W10" s="26">
        <v>5.2399608227228209E-2</v>
      </c>
      <c r="X10">
        <v>3870</v>
      </c>
      <c r="Y10">
        <v>3832</v>
      </c>
      <c r="Z10" s="26">
        <v>0.99018087855297154</v>
      </c>
      <c r="AA10"/>
      <c r="AB10">
        <v>3862</v>
      </c>
      <c r="AC10">
        <v>3271</v>
      </c>
      <c r="AD10">
        <v>184</v>
      </c>
      <c r="AE10" s="26">
        <v>4.7643707923355774E-2</v>
      </c>
      <c r="AF10">
        <v>3678</v>
      </c>
      <c r="AG10">
        <v>3087</v>
      </c>
      <c r="AH10" s="26">
        <v>0.83931484502446985</v>
      </c>
      <c r="AI10" s="51">
        <v>4</v>
      </c>
      <c r="AJ10" s="28">
        <v>0.6463271897724463</v>
      </c>
      <c r="AK10" s="28">
        <v>0.3336611815399399</v>
      </c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</row>
    <row r="11" spans="1:56" s="29" customFormat="1">
      <c r="A11" t="s">
        <v>176</v>
      </c>
      <c r="B11" t="s">
        <v>81</v>
      </c>
      <c r="C11" t="s">
        <v>188</v>
      </c>
      <c r="D11">
        <v>1273</v>
      </c>
      <c r="E11">
        <v>714</v>
      </c>
      <c r="F11">
        <v>1022</v>
      </c>
      <c r="G11" s="37">
        <v>0.80282796543597801</v>
      </c>
      <c r="H11" s="38">
        <v>251</v>
      </c>
      <c r="I11" s="38">
        <v>-308</v>
      </c>
      <c r="J11" s="37">
        <v>-1.2270916334661355</v>
      </c>
      <c r="K11"/>
      <c r="L11">
        <v>4572</v>
      </c>
      <c r="M11">
        <v>2375</v>
      </c>
      <c r="N11">
        <v>3745</v>
      </c>
      <c r="O11" s="37">
        <v>0.81911636045494318</v>
      </c>
      <c r="P11" s="38">
        <v>827</v>
      </c>
      <c r="Q11" s="38">
        <v>-1370</v>
      </c>
      <c r="R11" s="37">
        <v>-1.6565900846432891</v>
      </c>
      <c r="S11"/>
      <c r="T11">
        <v>236</v>
      </c>
      <c r="U11">
        <v>161</v>
      </c>
      <c r="V11">
        <v>171</v>
      </c>
      <c r="W11" s="37">
        <v>0.72457627118644063</v>
      </c>
      <c r="X11" s="38">
        <v>65</v>
      </c>
      <c r="Y11" s="38">
        <v>-10</v>
      </c>
      <c r="Z11" s="37">
        <v>-0.15384615384615385</v>
      </c>
      <c r="AA11"/>
      <c r="AB11">
        <v>1888</v>
      </c>
      <c r="AC11">
        <v>1720</v>
      </c>
      <c r="AD11">
        <v>2034</v>
      </c>
      <c r="AE11" s="37">
        <v>1.0773305084745763</v>
      </c>
      <c r="AF11" s="38">
        <v>-146</v>
      </c>
      <c r="AG11" s="38">
        <v>-314</v>
      </c>
      <c r="AH11" s="37">
        <v>2.1506849315068495</v>
      </c>
      <c r="AI11" s="52">
        <v>0</v>
      </c>
      <c r="AJ11" s="45" t="s">
        <v>184</v>
      </c>
      <c r="AK11" s="45" t="s">
        <v>184</v>
      </c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</row>
    <row r="12" spans="1:56" s="29" customFormat="1">
      <c r="A12" t="s">
        <v>176</v>
      </c>
      <c r="B12" t="s">
        <v>95</v>
      </c>
      <c r="C12" t="s">
        <v>189</v>
      </c>
      <c r="D12">
        <v>752</v>
      </c>
      <c r="E12">
        <v>449</v>
      </c>
      <c r="F12">
        <v>90</v>
      </c>
      <c r="G12" s="26">
        <v>0.11968085106382979</v>
      </c>
      <c r="H12">
        <v>662</v>
      </c>
      <c r="I12">
        <v>359</v>
      </c>
      <c r="J12" s="26">
        <v>0.54229607250755285</v>
      </c>
      <c r="K12"/>
      <c r="L12">
        <v>145</v>
      </c>
      <c r="M12">
        <v>76</v>
      </c>
      <c r="N12">
        <v>34</v>
      </c>
      <c r="O12" s="26">
        <v>0.23448275862068965</v>
      </c>
      <c r="P12">
        <v>111</v>
      </c>
      <c r="Q12">
        <v>42</v>
      </c>
      <c r="R12" s="26">
        <v>0.3783783783783784</v>
      </c>
      <c r="S12"/>
      <c r="T12">
        <v>162</v>
      </c>
      <c r="U12">
        <v>226</v>
      </c>
      <c r="V12">
        <v>59</v>
      </c>
      <c r="W12" s="37">
        <v>0.36419753086419754</v>
      </c>
      <c r="X12" s="38">
        <v>103</v>
      </c>
      <c r="Y12" s="38">
        <v>167</v>
      </c>
      <c r="Z12" s="37">
        <v>1.6213592233009708</v>
      </c>
      <c r="AA12"/>
      <c r="AB12">
        <v>106</v>
      </c>
      <c r="AC12">
        <v>95</v>
      </c>
      <c r="AD12">
        <v>42</v>
      </c>
      <c r="AE12" s="37">
        <v>0.39622641509433965</v>
      </c>
      <c r="AF12" s="38">
        <v>64</v>
      </c>
      <c r="AG12" s="38">
        <v>53</v>
      </c>
      <c r="AH12" s="37">
        <v>0.828125</v>
      </c>
      <c r="AI12" s="51">
        <v>2</v>
      </c>
      <c r="AJ12" s="28">
        <f>AVERAGE(R12,J12)</f>
        <v>0.46033722544296563</v>
      </c>
      <c r="AK12" s="28">
        <f>STDEV(AH12,Z12,R12,J12)</f>
        <v>0.55147064043645799</v>
      </c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</row>
    <row r="13" spans="1:56" s="29" customFormat="1" ht="30">
      <c r="A13" t="s">
        <v>176</v>
      </c>
      <c r="B13" t="s">
        <v>105</v>
      </c>
      <c r="C13" s="56" t="s">
        <v>190</v>
      </c>
      <c r="D13">
        <v>963</v>
      </c>
      <c r="E13">
        <v>97</v>
      </c>
      <c r="F13">
        <v>77</v>
      </c>
      <c r="G13" s="26">
        <v>7.9958463136033234E-2</v>
      </c>
      <c r="H13">
        <v>886</v>
      </c>
      <c r="I13">
        <v>20</v>
      </c>
      <c r="J13" s="26">
        <v>2.2573363431151242E-2</v>
      </c>
      <c r="K13"/>
      <c r="L13">
        <v>1466</v>
      </c>
      <c r="M13">
        <v>141</v>
      </c>
      <c r="N13">
        <v>74</v>
      </c>
      <c r="O13" s="26">
        <v>5.0477489768076401E-2</v>
      </c>
      <c r="P13">
        <v>1392</v>
      </c>
      <c r="Q13">
        <v>67</v>
      </c>
      <c r="R13" s="26">
        <v>4.8132183908045974E-2</v>
      </c>
      <c r="S13"/>
      <c r="T13">
        <v>1187</v>
      </c>
      <c r="U13">
        <v>545</v>
      </c>
      <c r="V13">
        <v>102</v>
      </c>
      <c r="W13" s="26">
        <v>8.5930918281381635E-2</v>
      </c>
      <c r="X13">
        <v>1085</v>
      </c>
      <c r="Y13">
        <v>443</v>
      </c>
      <c r="Z13" s="26">
        <v>0.40829493087557606</v>
      </c>
      <c r="AA13"/>
      <c r="AB13">
        <v>1242</v>
      </c>
      <c r="AC13">
        <v>349</v>
      </c>
      <c r="AD13">
        <v>104</v>
      </c>
      <c r="AE13" s="26">
        <v>8.3735909822866342E-2</v>
      </c>
      <c r="AF13">
        <v>1138</v>
      </c>
      <c r="AG13">
        <v>245</v>
      </c>
      <c r="AH13" s="26">
        <v>0.21528998242530756</v>
      </c>
      <c r="AI13" s="51">
        <v>4</v>
      </c>
      <c r="AJ13" s="28">
        <v>0.1735726151600202</v>
      </c>
      <c r="AK13" s="28">
        <v>0.17829842029752591</v>
      </c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</row>
    <row r="14" spans="1:56" s="29" customFormat="1" ht="30">
      <c r="A14" t="s">
        <v>176</v>
      </c>
      <c r="B14" t="s">
        <v>119</v>
      </c>
      <c r="C14" s="57" t="s">
        <v>191</v>
      </c>
      <c r="D14">
        <v>1191</v>
      </c>
      <c r="E14">
        <v>347</v>
      </c>
      <c r="F14">
        <v>51</v>
      </c>
      <c r="G14" s="26">
        <v>4.2821158690176324E-2</v>
      </c>
      <c r="H14">
        <v>1140</v>
      </c>
      <c r="I14">
        <v>296</v>
      </c>
      <c r="J14" s="26">
        <v>0.25964912280701752</v>
      </c>
      <c r="K14"/>
      <c r="L14">
        <v>1848</v>
      </c>
      <c r="M14">
        <v>987</v>
      </c>
      <c r="N14">
        <v>599</v>
      </c>
      <c r="O14" s="37">
        <v>0.32413419913419911</v>
      </c>
      <c r="P14" s="38">
        <v>1249</v>
      </c>
      <c r="Q14" s="38">
        <v>388</v>
      </c>
      <c r="R14" s="37">
        <v>0.31064851881505207</v>
      </c>
      <c r="S14"/>
      <c r="T14">
        <v>2035</v>
      </c>
      <c r="U14">
        <v>1775</v>
      </c>
      <c r="V14">
        <v>111</v>
      </c>
      <c r="W14" s="26">
        <v>5.4545454545454543E-2</v>
      </c>
      <c r="X14">
        <v>1924</v>
      </c>
      <c r="Y14">
        <v>1664</v>
      </c>
      <c r="Z14" s="26">
        <v>0.86486486486486491</v>
      </c>
      <c r="AA14"/>
      <c r="AB14">
        <v>1854</v>
      </c>
      <c r="AC14">
        <v>1536</v>
      </c>
      <c r="AD14">
        <v>126</v>
      </c>
      <c r="AE14" s="26">
        <v>6.7961165048543687E-2</v>
      </c>
      <c r="AF14">
        <v>1728</v>
      </c>
      <c r="AG14">
        <v>1410</v>
      </c>
      <c r="AH14" s="26">
        <v>0.81597222222222221</v>
      </c>
      <c r="AI14" s="53">
        <v>3</v>
      </c>
      <c r="AJ14" s="54">
        <v>0.56278368217728914</v>
      </c>
      <c r="AK14" s="54">
        <v>0.32187998769330162</v>
      </c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</row>
    <row r="15" spans="1:56" s="29" customFormat="1" ht="15">
      <c r="A15" t="s">
        <v>176</v>
      </c>
      <c r="B15" t="s">
        <v>123</v>
      </c>
      <c r="C15" s="56" t="s">
        <v>192</v>
      </c>
      <c r="D15">
        <v>1044</v>
      </c>
      <c r="E15">
        <v>78</v>
      </c>
      <c r="F15">
        <v>29</v>
      </c>
      <c r="G15" s="26">
        <v>2.7777777777777776E-2</v>
      </c>
      <c r="H15">
        <v>1015</v>
      </c>
      <c r="I15">
        <v>49</v>
      </c>
      <c r="J15" s="26">
        <v>4.8275862068965517E-2</v>
      </c>
      <c r="K15"/>
      <c r="L15">
        <v>1304</v>
      </c>
      <c r="M15">
        <v>196</v>
      </c>
      <c r="N15">
        <v>136</v>
      </c>
      <c r="O15" s="26">
        <v>0.10429447852760736</v>
      </c>
      <c r="P15">
        <v>1168</v>
      </c>
      <c r="Q15">
        <v>60</v>
      </c>
      <c r="R15" s="26">
        <v>5.1369863013698627E-2</v>
      </c>
      <c r="S15"/>
      <c r="T15">
        <v>895</v>
      </c>
      <c r="U15">
        <v>197</v>
      </c>
      <c r="V15">
        <v>75</v>
      </c>
      <c r="W15" s="26">
        <v>8.3798882681564241E-2</v>
      </c>
      <c r="X15">
        <v>820</v>
      </c>
      <c r="Y15">
        <v>122</v>
      </c>
      <c r="Z15" s="26">
        <v>0.14878048780487804</v>
      </c>
      <c r="AA15"/>
      <c r="AB15">
        <v>1112</v>
      </c>
      <c r="AC15">
        <v>167</v>
      </c>
      <c r="AD15">
        <v>90</v>
      </c>
      <c r="AE15" s="26">
        <v>8.0935251798561147E-2</v>
      </c>
      <c r="AF15">
        <v>1022</v>
      </c>
      <c r="AG15">
        <v>77</v>
      </c>
      <c r="AH15" s="26">
        <v>7.5342465753424653E-2</v>
      </c>
      <c r="AI15" s="51">
        <v>4</v>
      </c>
      <c r="AJ15" s="28">
        <v>8.0942169660241703E-2</v>
      </c>
      <c r="AK15" s="28">
        <v>4.6815250594159905E-2</v>
      </c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</row>
    <row r="18" spans="8:29" ht="45" customHeight="1">
      <c r="H18" s="77" t="s">
        <v>195</v>
      </c>
      <c r="I18" s="77"/>
      <c r="J18" s="77"/>
      <c r="Z18" s="26" t="s">
        <v>185</v>
      </c>
      <c r="AA18" t="s">
        <v>186</v>
      </c>
    </row>
    <row r="19" spans="8:29">
      <c r="H19" s="77"/>
      <c r="I19" s="77"/>
      <c r="J19" s="77"/>
      <c r="Y19" t="s">
        <v>193</v>
      </c>
      <c r="Z19" s="28">
        <v>0.66181314752738452</v>
      </c>
      <c r="AA19" s="26">
        <v>0.6463271897724463</v>
      </c>
      <c r="AB19" s="28">
        <v>0.59670117106770504</v>
      </c>
      <c r="AC19" s="36">
        <v>0.3336611815399399</v>
      </c>
    </row>
    <row r="20" spans="8:29">
      <c r="H20" s="77"/>
      <c r="I20" s="77"/>
      <c r="J20" s="77"/>
      <c r="Y20" t="s">
        <v>189</v>
      </c>
      <c r="Z20" s="28">
        <v>1.1614530297529846</v>
      </c>
      <c r="AA20" s="26">
        <v>0.46033722544296563</v>
      </c>
      <c r="AB20" s="28">
        <v>0.246372644320908</v>
      </c>
      <c r="AC20" s="36">
        <v>0.55147064043645799</v>
      </c>
    </row>
    <row r="21" spans="8:29">
      <c r="Y21" t="s">
        <v>194</v>
      </c>
      <c r="Z21" s="28">
        <v>8.8981953343349199E-2</v>
      </c>
      <c r="AA21" s="26">
        <v>0.1735726151600202</v>
      </c>
      <c r="AB21" s="28">
        <v>0.16984045299541556</v>
      </c>
      <c r="AC21" s="36">
        <v>0.17829842029752591</v>
      </c>
    </row>
    <row r="22" spans="8:29">
      <c r="Y22" t="s">
        <v>192</v>
      </c>
      <c r="Z22" s="28">
        <v>0.19728166115733631</v>
      </c>
      <c r="AA22" s="26">
        <v>8.0942169660241703E-2</v>
      </c>
      <c r="AB22" s="28">
        <v>0.11665859925864797</v>
      </c>
      <c r="AC22" s="36">
        <v>4.6815250594159905E-2</v>
      </c>
    </row>
  </sheetData>
  <mergeCells count="1">
    <mergeCell ref="H18:J20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C20" sqref="C20"/>
    </sheetView>
  </sheetViews>
  <sheetFormatPr baseColWidth="10" defaultRowHeight="14" x14ac:dyDescent="0"/>
  <cols>
    <col min="1" max="1" width="15.33203125" customWidth="1"/>
    <col min="2" max="2" width="17.1640625" customWidth="1"/>
  </cols>
  <sheetData>
    <row r="1" spans="1:11">
      <c r="A1" t="s">
        <v>196</v>
      </c>
    </row>
    <row r="2" spans="1:11">
      <c r="D2" t="s">
        <v>205</v>
      </c>
      <c r="E2" t="s">
        <v>206</v>
      </c>
      <c r="F2" t="s">
        <v>207</v>
      </c>
      <c r="G2" t="s">
        <v>208</v>
      </c>
      <c r="H2" t="s">
        <v>209</v>
      </c>
      <c r="I2" t="s">
        <v>210</v>
      </c>
      <c r="J2" t="s">
        <v>211</v>
      </c>
      <c r="K2" t="s">
        <v>212</v>
      </c>
    </row>
    <row r="3" spans="1:11" s="58" customFormat="1">
      <c r="A3" s="64" t="s">
        <v>176</v>
      </c>
      <c r="B3" s="64" t="s">
        <v>31</v>
      </c>
      <c r="C3" s="64" t="s">
        <v>197</v>
      </c>
      <c r="D3" s="65">
        <v>2.148664343786295E-2</v>
      </c>
      <c r="E3" s="65">
        <v>0.04</v>
      </c>
      <c r="F3" s="65">
        <v>2.4585125998770743E-2</v>
      </c>
      <c r="G3" s="65">
        <v>2.5906735751295335E-2</v>
      </c>
      <c r="H3" s="58">
        <v>3</v>
      </c>
      <c r="I3" s="58">
        <v>4</v>
      </c>
      <c r="J3" s="58">
        <v>4</v>
      </c>
      <c r="K3" s="58">
        <v>5</v>
      </c>
    </row>
    <row r="4" spans="1:11" s="58" customFormat="1">
      <c r="A4" s="64" t="s">
        <v>176</v>
      </c>
      <c r="B4" s="64" t="s">
        <v>69</v>
      </c>
      <c r="C4" s="64" t="s">
        <v>198</v>
      </c>
      <c r="D4" s="65">
        <v>-5.0377833753148613E-3</v>
      </c>
      <c r="E4" s="65">
        <v>-4.6948356807511738E-3</v>
      </c>
      <c r="F4" s="65">
        <v>-3.9458850056369784E-3</v>
      </c>
      <c r="G4" s="65">
        <v>-1.2970969734403953E-2</v>
      </c>
      <c r="H4" s="58">
        <v>0</v>
      </c>
      <c r="I4" s="58">
        <v>-2</v>
      </c>
      <c r="J4" s="58">
        <v>1</v>
      </c>
      <c r="K4" s="58">
        <v>1</v>
      </c>
    </row>
    <row r="5" spans="1:11" s="70" customFormat="1">
      <c r="A5" s="67" t="s">
        <v>188</v>
      </c>
      <c r="B5" s="67" t="s">
        <v>79</v>
      </c>
      <c r="C5" s="67" t="s">
        <v>199</v>
      </c>
      <c r="D5" s="68">
        <v>0.24673784104389088</v>
      </c>
      <c r="E5" s="68">
        <v>0.50907519446845284</v>
      </c>
      <c r="F5" s="68">
        <v>0.99018087855297154</v>
      </c>
      <c r="G5" s="68">
        <v>0.83931484502446985</v>
      </c>
      <c r="H5" s="58">
        <v>109</v>
      </c>
      <c r="I5" s="58">
        <v>9</v>
      </c>
      <c r="J5" s="58">
        <v>21</v>
      </c>
      <c r="K5" s="58">
        <v>126</v>
      </c>
    </row>
    <row r="6" spans="1:11" s="70" customFormat="1">
      <c r="A6" s="67" t="s">
        <v>213</v>
      </c>
      <c r="B6" s="67" t="s">
        <v>95</v>
      </c>
      <c r="C6" s="67" t="s">
        <v>200</v>
      </c>
      <c r="D6" s="68">
        <v>0.54229607250755285</v>
      </c>
      <c r="E6" s="68">
        <v>0.3783783783783784</v>
      </c>
      <c r="F6" s="71">
        <v>1.6213592233009708</v>
      </c>
      <c r="G6" s="71">
        <v>0.828125</v>
      </c>
      <c r="H6" s="69">
        <v>120</v>
      </c>
      <c r="I6" s="70">
        <v>96</v>
      </c>
      <c r="J6" s="70">
        <v>100</v>
      </c>
      <c r="K6" s="70">
        <v>150</v>
      </c>
    </row>
    <row r="7" spans="1:11" s="70" customFormat="1">
      <c r="A7" s="67" t="s">
        <v>176</v>
      </c>
      <c r="B7" s="67" t="s">
        <v>105</v>
      </c>
      <c r="C7" s="67" t="s">
        <v>201</v>
      </c>
      <c r="D7" s="68">
        <v>2.2573363431151242E-2</v>
      </c>
      <c r="E7" s="68">
        <v>4.8132183908045974E-2</v>
      </c>
      <c r="F7" s="68">
        <v>0.40829493087557606</v>
      </c>
      <c r="G7" s="68">
        <v>0.21528998242530756</v>
      </c>
      <c r="H7" s="69">
        <v>34</v>
      </c>
      <c r="I7" s="70">
        <v>0</v>
      </c>
      <c r="J7" s="70">
        <v>-1</v>
      </c>
      <c r="K7" s="70">
        <v>3</v>
      </c>
    </row>
    <row r="8" spans="1:11" s="58" customFormat="1">
      <c r="A8" s="64" t="s">
        <v>176</v>
      </c>
      <c r="B8" s="64" t="s">
        <v>109</v>
      </c>
      <c r="C8" s="64" t="s">
        <v>202</v>
      </c>
      <c r="D8" s="65">
        <v>-2.6410564225690276E-2</v>
      </c>
      <c r="E8" s="65">
        <v>2.4271844660194174E-2</v>
      </c>
      <c r="F8" s="65">
        <v>-2.866779089376054E-2</v>
      </c>
      <c r="G8" s="65">
        <v>7.2727272727272727E-3</v>
      </c>
      <c r="H8" s="66">
        <v>3</v>
      </c>
      <c r="I8" s="58">
        <v>-1</v>
      </c>
      <c r="J8" s="58">
        <v>0</v>
      </c>
      <c r="K8" s="58">
        <v>1</v>
      </c>
    </row>
    <row r="9" spans="1:11" s="70" customFormat="1">
      <c r="A9" s="67" t="s">
        <v>176</v>
      </c>
      <c r="B9" s="67" t="s">
        <v>123</v>
      </c>
      <c r="C9" s="67" t="s">
        <v>203</v>
      </c>
      <c r="D9" s="68">
        <v>4.8275862068965517E-2</v>
      </c>
      <c r="E9" s="68">
        <v>5.1369863013698627E-2</v>
      </c>
      <c r="F9" s="68">
        <v>0.14878048780487804</v>
      </c>
      <c r="G9" s="68">
        <v>7.5342465753424653E-2</v>
      </c>
      <c r="H9" s="69">
        <v>13</v>
      </c>
      <c r="I9" s="70">
        <v>7</v>
      </c>
      <c r="J9" s="70">
        <v>27</v>
      </c>
      <c r="K9" s="70">
        <v>32</v>
      </c>
    </row>
    <row r="10" spans="1:11" s="58" customFormat="1">
      <c r="A10" s="64" t="s">
        <v>176</v>
      </c>
      <c r="B10" s="64" t="s">
        <v>125</v>
      </c>
      <c r="C10" s="64" t="s">
        <v>204</v>
      </c>
      <c r="D10" s="65">
        <v>1.5879017013232515E-2</v>
      </c>
      <c r="E10" s="65">
        <v>4.3555412163252139E-3</v>
      </c>
      <c r="F10" s="65">
        <v>1.5085484411666107E-2</v>
      </c>
      <c r="G10" s="65">
        <v>5.393586005830904E-2</v>
      </c>
      <c r="H10" s="58">
        <v>0</v>
      </c>
      <c r="I10" s="58">
        <v>-3</v>
      </c>
      <c r="J10" s="58">
        <v>-3</v>
      </c>
      <c r="K10" s="58"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Data_vinc</vt:lpstr>
      <vt:lpstr>Normalized Data_vinc</vt:lpstr>
      <vt:lpstr>summary of vinc &amp; cntrl</vt:lpstr>
      <vt:lpstr>sumry for v and c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Lynn Harper</dc:creator>
  <cp:lastModifiedBy>Mackenzie Gavery</cp:lastModifiedBy>
  <dcterms:created xsi:type="dcterms:W3CDTF">2012-03-21T19:41:41Z</dcterms:created>
  <dcterms:modified xsi:type="dcterms:W3CDTF">2014-07-03T19:08:23Z</dcterms:modified>
</cp:coreProperties>
</file>